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" windowWidth="15600" windowHeight="8196" activeTab="3"/>
  </bookViews>
  <sheets>
    <sheet name="General Data" sheetId="6" r:id="rId1"/>
    <sheet name="Process Percentages" sheetId="5" r:id="rId2"/>
    <sheet name="Indicator Summary" sheetId="1" r:id="rId3"/>
    <sheet name="Supt. Goals &amp; Objectives" sheetId="10" r:id="rId4"/>
    <sheet name="Accountability Grade" sheetId="8" r:id="rId5"/>
    <sheet name="Evaluation Summary" sheetId="3" r:id="rId6"/>
  </sheets>
  <definedNames>
    <definedName name="OLE_LINK1" localSheetId="2">'Indicator Summary'!$C$8</definedName>
    <definedName name="_xlnm.Print_Area" localSheetId="5">'Evaluation Summary'!$A$1:$D$45</definedName>
    <definedName name="_xlnm.Print_Area" localSheetId="3">'Supt. Goals &amp; Objectives'!$A$1:$P$19</definedName>
  </definedNames>
  <calcPr calcId="145621"/>
</workbook>
</file>

<file path=xl/calcChain.xml><?xml version="1.0" encoding="utf-8"?>
<calcChain xmlns="http://schemas.openxmlformats.org/spreadsheetml/2006/main">
  <c r="P16" i="10" l="1"/>
  <c r="P15" i="10"/>
  <c r="P14" i="10"/>
  <c r="P13" i="10"/>
  <c r="P12" i="10"/>
  <c r="B10" i="3" l="1"/>
  <c r="D10" i="3" s="1"/>
  <c r="O63" i="1"/>
  <c r="P63" i="1" s="1"/>
  <c r="O64" i="1"/>
  <c r="P64" i="1" s="1"/>
  <c r="O65" i="1"/>
  <c r="P65" i="1" s="1"/>
  <c r="O66" i="1"/>
  <c r="P66" i="1" s="1"/>
  <c r="O62" i="1"/>
  <c r="P62" i="1" s="1"/>
  <c r="O53" i="1"/>
  <c r="P53" i="1" s="1"/>
  <c r="O54" i="1"/>
  <c r="P54" i="1" s="1"/>
  <c r="O55" i="1"/>
  <c r="P55" i="1" s="1"/>
  <c r="O52" i="1"/>
  <c r="P52" i="1" s="1"/>
  <c r="O41" i="1"/>
  <c r="P41" i="1" s="1"/>
  <c r="O42" i="1"/>
  <c r="P42" i="1" s="1"/>
  <c r="O43" i="1"/>
  <c r="P43" i="1" s="1"/>
  <c r="O44" i="1"/>
  <c r="P44" i="1" s="1"/>
  <c r="O45" i="1"/>
  <c r="P45" i="1" s="1"/>
  <c r="O40" i="1"/>
  <c r="P40" i="1" s="1"/>
  <c r="O33" i="1"/>
  <c r="P33" i="1" s="1"/>
  <c r="O32" i="1"/>
  <c r="P32" i="1" s="1"/>
  <c r="O25" i="1"/>
  <c r="P25" i="1" s="1"/>
  <c r="O24" i="1"/>
  <c r="P24" i="1" s="1"/>
  <c r="O23" i="1"/>
  <c r="P23" i="1" s="1"/>
  <c r="O13" i="1"/>
  <c r="P13" i="1" s="1"/>
  <c r="O14" i="1"/>
  <c r="P14" i="1" s="1"/>
  <c r="O15" i="1"/>
  <c r="P15" i="1" s="1"/>
  <c r="O16" i="1"/>
  <c r="P16" i="1" s="1"/>
  <c r="O12" i="1"/>
  <c r="P12" i="1" s="1"/>
  <c r="E14" i="5"/>
  <c r="O12" i="10" l="1"/>
  <c r="O13" i="10"/>
  <c r="O14" i="10"/>
  <c r="O15" i="10"/>
  <c r="O16" i="10"/>
  <c r="O11" i="10"/>
  <c r="P11" i="10" s="1"/>
  <c r="P18" i="10" l="1"/>
  <c r="G4" i="8" l="1"/>
  <c r="B4" i="8"/>
  <c r="D3" i="10"/>
  <c r="C10" i="3"/>
  <c r="D3" i="3"/>
  <c r="A6" i="3"/>
  <c r="E5" i="1"/>
  <c r="D4" i="1"/>
  <c r="K4" i="1"/>
  <c r="D6" i="3" s="1"/>
  <c r="E4" i="5"/>
  <c r="O26" i="1"/>
  <c r="B11" i="3" l="1"/>
  <c r="C9" i="3"/>
  <c r="C11" i="3"/>
  <c r="P19" i="1"/>
  <c r="P5" i="1" l="1"/>
  <c r="P48" i="1"/>
  <c r="P8" i="1"/>
  <c r="P28" i="1"/>
  <c r="P36" i="1"/>
  <c r="D11" i="3"/>
  <c r="P58" i="1"/>
  <c r="B9" i="3" l="1"/>
  <c r="D9" i="3" s="1"/>
  <c r="D13" i="3" l="1"/>
  <c r="B15" i="3" s="1"/>
</calcChain>
</file>

<file path=xl/sharedStrings.xml><?xml version="1.0" encoding="utf-8"?>
<sst xmlns="http://schemas.openxmlformats.org/spreadsheetml/2006/main" count="102" uniqueCount="72">
  <si>
    <t>TOTALS</t>
  </si>
  <si>
    <t>School Corporation</t>
  </si>
  <si>
    <t>Number of Board Members</t>
  </si>
  <si>
    <t>Date</t>
  </si>
  <si>
    <t>Superintendent Evaluation Summary</t>
  </si>
  <si>
    <t>Indicator Score</t>
  </si>
  <si>
    <t>Standard Score</t>
  </si>
  <si>
    <t>Indicator</t>
  </si>
  <si>
    <t>Composite Score</t>
  </si>
  <si>
    <t>Comprehensive Effectiveness Rating</t>
  </si>
  <si>
    <t>Raw Score</t>
  </si>
  <si>
    <t>Weight</t>
  </si>
  <si>
    <t>Final Score</t>
  </si>
  <si>
    <t>School Corporation:</t>
  </si>
  <si>
    <t>Date:</t>
  </si>
  <si>
    <t>HE</t>
  </si>
  <si>
    <t>E</t>
  </si>
  <si>
    <t>I</t>
  </si>
  <si>
    <t>IN</t>
  </si>
  <si>
    <t>=4</t>
  </si>
  <si>
    <t>=3</t>
  </si>
  <si>
    <t>=2</t>
  </si>
  <si>
    <t>=1</t>
  </si>
  <si>
    <t>Exceeds all goals</t>
  </si>
  <si>
    <t>Meets half of goals</t>
  </si>
  <si>
    <t>Meets less than half of goals</t>
  </si>
  <si>
    <t>Meets all goals, may exceed in some</t>
  </si>
  <si>
    <t>Accountability Grade =</t>
  </si>
  <si>
    <t>Points</t>
  </si>
  <si>
    <t>A - F Grade Scoring Criteria</t>
  </si>
  <si>
    <t>A</t>
  </si>
  <si>
    <t>B</t>
  </si>
  <si>
    <t>C</t>
  </si>
  <si>
    <t>D or F</t>
  </si>
  <si>
    <t xml:space="preserve">Goals / Objectives </t>
  </si>
  <si>
    <t>for school year:</t>
  </si>
  <si>
    <t>Board Members</t>
  </si>
  <si>
    <t>Total =</t>
  </si>
  <si>
    <t>School Corporation Name:</t>
  </si>
  <si>
    <t>School Year:</t>
  </si>
  <si>
    <t>Number of Board Members:</t>
  </si>
  <si>
    <t>Evaluation Date:</t>
  </si>
  <si>
    <t>Superintendent's Name:</t>
  </si>
  <si>
    <t>Superintendent</t>
  </si>
  <si>
    <t>Date Established</t>
  </si>
  <si>
    <t>General Data</t>
  </si>
  <si>
    <t>School Year</t>
  </si>
  <si>
    <t>Goal</t>
  </si>
  <si>
    <t>Superintendent Goals / Objectives</t>
  </si>
  <si>
    <t>Number of Goals / Objectives:</t>
  </si>
  <si>
    <t xml:space="preserve">Goals/Objectives Score = </t>
  </si>
  <si>
    <t>HE=4</t>
  </si>
  <si>
    <t>E=3</t>
  </si>
  <si>
    <t>I=2</t>
  </si>
  <si>
    <t>IN=1</t>
  </si>
  <si>
    <t>TOTAL</t>
  </si>
  <si>
    <t>Annual Evaluation Rank</t>
  </si>
  <si>
    <t>President</t>
  </si>
  <si>
    <t>Vice-President</t>
  </si>
  <si>
    <t>Secretary</t>
  </si>
  <si>
    <t>Member</t>
  </si>
  <si>
    <t>Corporation Accountability Grade</t>
  </si>
  <si>
    <t>School Board</t>
  </si>
  <si>
    <t>Rubric</t>
  </si>
  <si>
    <t>Rubric Score (Leadership Outcomes)</t>
  </si>
  <si>
    <t>Superintendent Goals/Objectives Score</t>
  </si>
  <si>
    <t>Goals/Objectives Score</t>
  </si>
  <si>
    <t>Superintendent Indicator Summary</t>
  </si>
  <si>
    <t>Process Percentages</t>
  </si>
  <si>
    <t>XYZ School Corporation</t>
  </si>
  <si>
    <t>Dr. Greatleader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</si>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</sst>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;@"/>
  </numFmts>
  <fonts count="21" x14ac:knownFonts="1">
    <font>
      <sz val="11"/>
      <color theme="1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b/>
      <sz val="11"/>
      <color theme="4" tint="0.39997558519241921"/>
      <name val="Times New Roman"/>
      <family val="2"/>
      <scheme val="minor"/>
    </font>
    <font>
      <b/>
      <sz val="20"/>
      <color theme="1"/>
      <name val="Times New Roman"/>
      <family val="1"/>
      <scheme val="minor"/>
    </font>
    <font>
      <b/>
      <sz val="11"/>
      <color theme="4" tint="0.3999755851924192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sz val="14"/>
      <color theme="1"/>
      <name val="Times New Roman"/>
      <family val="2"/>
      <scheme val="minor"/>
    </font>
    <font>
      <b/>
      <sz val="16"/>
      <color theme="1"/>
      <name val="Times New Roman"/>
      <family val="1"/>
      <scheme val="minor"/>
    </font>
    <font>
      <b/>
      <sz val="12"/>
      <color theme="1"/>
      <name val="Times New Roman"/>
      <family val="1"/>
      <scheme val="minor"/>
    </font>
    <font>
      <b/>
      <sz val="18"/>
      <color theme="1"/>
      <name val="Times New Roman"/>
      <family val="1"/>
      <scheme val="minor"/>
    </font>
    <font>
      <sz val="14"/>
      <name val="Times New Roman"/>
      <family val="2"/>
      <scheme val="minor"/>
    </font>
    <font>
      <b/>
      <sz val="12"/>
      <name val="Times New Roman"/>
      <family val="1"/>
      <scheme val="minor"/>
    </font>
    <font>
      <b/>
      <sz val="11"/>
      <name val="Times New Roman"/>
      <family val="1"/>
      <scheme val="minor"/>
    </font>
    <font>
      <b/>
      <sz val="14"/>
      <color theme="1"/>
      <name val="Times New Roman"/>
      <family val="1"/>
      <scheme val="minor"/>
    </font>
    <font>
      <b/>
      <sz val="14"/>
      <name val="Times New Roman"/>
      <family val="1"/>
      <scheme val="minor"/>
    </font>
    <font>
      <b/>
      <sz val="14"/>
      <color theme="1"/>
      <name val="Times New Roman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0" xfId="0" applyFont="1" applyFill="1" applyBorder="1"/>
    <xf numFmtId="0" fontId="0" fillId="2" borderId="14" xfId="0" applyFill="1" applyBorder="1"/>
    <xf numFmtId="0" fontId="4" fillId="2" borderId="14" xfId="0" applyFont="1" applyFill="1" applyBorder="1"/>
    <xf numFmtId="0" fontId="5" fillId="0" borderId="0" xfId="0" applyFont="1" applyAlignment="1">
      <alignment horizontal="center"/>
    </xf>
    <xf numFmtId="0" fontId="0" fillId="2" borderId="9" xfId="0" applyFill="1" applyBorder="1" applyAlignment="1"/>
    <xf numFmtId="0" fontId="5" fillId="2" borderId="0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164" fontId="1" fillId="0" borderId="12" xfId="0" applyNumberFormat="1" applyFont="1" applyBorder="1" applyProtection="1">
      <protection hidden="1"/>
    </xf>
    <xf numFmtId="0" fontId="1" fillId="2" borderId="11" xfId="0" applyFont="1" applyFill="1" applyBorder="1"/>
    <xf numFmtId="0" fontId="0" fillId="0" borderId="4" xfId="0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7" xfId="0" applyFill="1" applyBorder="1"/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2" borderId="17" xfId="0" applyNumberFormat="1" applyFont="1" applyFill="1" applyBorder="1" applyAlignment="1">
      <alignment textRotation="255"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2" xfId="0" applyFill="1" applyBorder="1"/>
    <xf numFmtId="0" fontId="1" fillId="2" borderId="23" xfId="0" applyFont="1" applyFill="1" applyBorder="1" applyAlignment="1">
      <alignment horizontal="center"/>
    </xf>
    <xf numFmtId="0" fontId="0" fillId="2" borderId="23" xfId="0" applyFill="1" applyBorder="1"/>
    <xf numFmtId="0" fontId="1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 applyProtection="1">
      <alignment horizontal="center"/>
      <protection hidden="1"/>
    </xf>
    <xf numFmtId="164" fontId="5" fillId="2" borderId="27" xfId="0" applyNumberFormat="1" applyFont="1" applyFill="1" applyBorder="1" applyAlignment="1" applyProtection="1">
      <alignment horizontal="center"/>
      <protection hidden="1"/>
    </xf>
    <xf numFmtId="0" fontId="4" fillId="2" borderId="17" xfId="0" applyFont="1" applyFill="1" applyBorder="1"/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8" fillId="2" borderId="27" xfId="0" applyNumberFormat="1" applyFont="1" applyFill="1" applyBorder="1" applyAlignment="1" applyProtection="1">
      <alignment horizontal="center"/>
      <protection hidden="1"/>
    </xf>
    <xf numFmtId="164" fontId="5" fillId="2" borderId="27" xfId="0" applyNumberFormat="1" applyFont="1" applyFill="1" applyBorder="1" applyAlignment="1">
      <alignment horizontal="center"/>
    </xf>
    <xf numFmtId="0" fontId="0" fillId="2" borderId="28" xfId="0" applyFill="1" applyBorder="1"/>
    <xf numFmtId="164" fontId="1" fillId="2" borderId="29" xfId="0" applyNumberFormat="1" applyFont="1" applyFill="1" applyBorder="1" applyAlignment="1">
      <alignment horizontal="center"/>
    </xf>
    <xf numFmtId="0" fontId="0" fillId="2" borderId="29" xfId="0" applyFill="1" applyBorder="1"/>
    <xf numFmtId="164" fontId="6" fillId="2" borderId="29" xfId="0" applyNumberFormat="1" applyFont="1" applyFill="1" applyBorder="1"/>
    <xf numFmtId="0" fontId="5" fillId="2" borderId="3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0" xfId="0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center"/>
    </xf>
    <xf numFmtId="164" fontId="10" fillId="2" borderId="25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0" fillId="2" borderId="0" xfId="0" applyFill="1"/>
    <xf numFmtId="0" fontId="0" fillId="2" borderId="24" xfId="0" applyFill="1" applyBorder="1"/>
    <xf numFmtId="0" fontId="0" fillId="2" borderId="25" xfId="0" applyFill="1" applyBorder="1"/>
    <xf numFmtId="0" fontId="0" fillId="2" borderId="36" xfId="0" applyFill="1" applyBorder="1"/>
    <xf numFmtId="0" fontId="0" fillId="2" borderId="30" xfId="0" applyFill="1" applyBorder="1"/>
    <xf numFmtId="0" fontId="0" fillId="2" borderId="25" xfId="0" applyFill="1" applyBorder="1" applyAlignment="1"/>
    <xf numFmtId="0" fontId="0" fillId="2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34" xfId="0" applyFill="1" applyBorder="1"/>
    <xf numFmtId="0" fontId="9" fillId="4" borderId="13" xfId="0" applyFont="1" applyFill="1" applyBorder="1" applyAlignment="1">
      <alignment horizontal="right"/>
    </xf>
    <xf numFmtId="0" fontId="9" fillId="4" borderId="16" xfId="0" quotePrefix="1" applyFont="1" applyFill="1" applyBorder="1" applyAlignment="1">
      <alignment horizontal="left"/>
    </xf>
    <xf numFmtId="0" fontId="9" fillId="4" borderId="16" xfId="0" quotePrefix="1" applyFont="1" applyFill="1" applyBorder="1" applyAlignment="1"/>
    <xf numFmtId="0" fontId="9" fillId="4" borderId="14" xfId="0" applyFont="1" applyFill="1" applyBorder="1" applyAlignment="1">
      <alignment horizontal="right"/>
    </xf>
    <xf numFmtId="0" fontId="9" fillId="4" borderId="26" xfId="0" quotePrefix="1" applyFont="1" applyFill="1" applyBorder="1" applyAlignment="1"/>
    <xf numFmtId="0" fontId="9" fillId="4" borderId="36" xfId="0" applyFont="1" applyFill="1" applyBorder="1" applyAlignment="1">
      <alignment horizontal="right"/>
    </xf>
    <xf numFmtId="0" fontId="9" fillId="4" borderId="30" xfId="0" quotePrefix="1" applyFont="1" applyFill="1" applyBorder="1" applyAlignment="1"/>
    <xf numFmtId="0" fontId="9" fillId="4" borderId="15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5" fillId="2" borderId="25" xfId="0" applyFont="1" applyFill="1" applyBorder="1" applyAlignment="1"/>
    <xf numFmtId="0" fontId="9" fillId="2" borderId="25" xfId="0" applyFont="1" applyFill="1" applyBorder="1" applyAlignment="1"/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4" borderId="0" xfId="0" applyFill="1" applyBorder="1"/>
    <xf numFmtId="0" fontId="0" fillId="0" borderId="31" xfId="0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center"/>
    </xf>
    <xf numFmtId="0" fontId="12" fillId="4" borderId="34" xfId="0" applyFont="1" applyFill="1" applyBorder="1" applyAlignment="1" applyProtection="1"/>
    <xf numFmtId="0" fontId="0" fillId="2" borderId="34" xfId="0" applyFill="1" applyBorder="1"/>
    <xf numFmtId="0" fontId="0" fillId="2" borderId="33" xfId="0" applyFill="1" applyBorder="1"/>
    <xf numFmtId="0" fontId="0" fillId="2" borderId="32" xfId="0" applyFill="1" applyBorder="1"/>
    <xf numFmtId="9" fontId="5" fillId="0" borderId="31" xfId="0" applyNumberFormat="1" applyFont="1" applyBorder="1" applyProtection="1">
      <protection locked="0"/>
    </xf>
    <xf numFmtId="0" fontId="0" fillId="4" borderId="34" xfId="0" applyFill="1" applyBorder="1" applyAlignment="1"/>
    <xf numFmtId="0" fontId="0" fillId="4" borderId="33" xfId="0" applyFill="1" applyBorder="1" applyAlignment="1"/>
    <xf numFmtId="0" fontId="0" fillId="4" borderId="32" xfId="0" applyFill="1" applyBorder="1"/>
    <xf numFmtId="0" fontId="0" fillId="4" borderId="34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25" xfId="0" applyFont="1" applyFill="1" applyBorder="1"/>
    <xf numFmtId="0" fontId="0" fillId="0" borderId="0" xfId="0" applyFont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5" fillId="0" borderId="31" xfId="0" applyFont="1" applyBorder="1" applyAlignment="1" applyProtection="1">
      <alignment horizontal="center"/>
      <protection locked="0"/>
    </xf>
    <xf numFmtId="14" fontId="5" fillId="0" borderId="31" xfId="0" applyNumberFormat="1" applyFont="1" applyBorder="1" applyProtection="1">
      <protection locked="0"/>
    </xf>
    <xf numFmtId="0" fontId="11" fillId="2" borderId="17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25" xfId="0" applyFont="1" applyFill="1" applyBorder="1" applyAlignment="1" applyProtection="1">
      <alignment horizontal="center"/>
    </xf>
    <xf numFmtId="0" fontId="10" fillId="0" borderId="37" xfId="0" applyFont="1" applyBorder="1"/>
    <xf numFmtId="0" fontId="10" fillId="0" borderId="15" xfId="0" applyFont="1" applyBorder="1"/>
    <xf numFmtId="0" fontId="10" fillId="0" borderId="35" xfId="0" applyFont="1" applyBorder="1"/>
    <xf numFmtId="0" fontId="10" fillId="4" borderId="31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4" borderId="33" xfId="0" applyFill="1" applyBorder="1"/>
    <xf numFmtId="165" fontId="0" fillId="0" borderId="31" xfId="0" applyNumberFormat="1" applyBorder="1"/>
    <xf numFmtId="0" fontId="5" fillId="2" borderId="0" xfId="0" applyFont="1" applyFill="1" applyBorder="1" applyAlignment="1" applyProtection="1">
      <alignment horizontal="center"/>
    </xf>
    <xf numFmtId="165" fontId="5" fillId="3" borderId="31" xfId="0" applyNumberFormat="1" applyFont="1" applyFill="1" applyBorder="1" applyProtection="1">
      <protection locked="0"/>
    </xf>
    <xf numFmtId="9" fontId="10" fillId="0" borderId="31" xfId="0" applyNumberFormat="1" applyFont="1" applyBorder="1" applyAlignment="1" applyProtection="1">
      <alignment horizontal="center"/>
      <protection hidden="1"/>
    </xf>
    <xf numFmtId="165" fontId="12" fillId="3" borderId="32" xfId="0" applyNumberFormat="1" applyFont="1" applyFill="1" applyBorder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15" fillId="3" borderId="41" xfId="0" applyFont="1" applyFill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9" fillId="4" borderId="1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9" fillId="4" borderId="13" xfId="0" applyFont="1" applyFill="1" applyBorder="1" applyAlignment="1"/>
    <xf numFmtId="0" fontId="9" fillId="4" borderId="35" xfId="0" applyFont="1" applyFill="1" applyBorder="1" applyAlignment="1"/>
    <xf numFmtId="0" fontId="9" fillId="4" borderId="29" xfId="0" applyFont="1" applyFill="1" applyBorder="1" applyAlignment="1"/>
    <xf numFmtId="0" fontId="5" fillId="3" borderId="31" xfId="0" applyFont="1" applyFill="1" applyBorder="1" applyAlignment="1" applyProtection="1">
      <alignment horizontal="center"/>
      <protection hidden="1"/>
    </xf>
    <xf numFmtId="9" fontId="5" fillId="3" borderId="31" xfId="0" applyNumberFormat="1" applyFont="1" applyFill="1" applyBorder="1" applyProtection="1">
      <protection hidden="1"/>
    </xf>
    <xf numFmtId="1" fontId="1" fillId="0" borderId="18" xfId="0" applyNumberFormat="1" applyFont="1" applyBorder="1" applyAlignment="1">
      <alignment horizontal="center"/>
    </xf>
    <xf numFmtId="164" fontId="5" fillId="2" borderId="25" xfId="0" applyNumberFormat="1" applyFont="1" applyFill="1" applyBorder="1" applyAlignment="1" applyProtection="1">
      <alignment horizontal="center"/>
      <protection hidden="1"/>
    </xf>
    <xf numFmtId="1" fontId="1" fillId="0" borderId="42" xfId="0" applyNumberFormat="1" applyFont="1" applyBorder="1" applyAlignment="1">
      <alignment horizontal="center"/>
    </xf>
    <xf numFmtId="0" fontId="0" fillId="4" borderId="0" xfId="0" applyFill="1" applyBorder="1" applyAlignment="1" applyProtection="1">
      <protection hidden="1"/>
    </xf>
    <xf numFmtId="0" fontId="5" fillId="4" borderId="17" xfId="0" applyFont="1" applyFill="1" applyBorder="1"/>
    <xf numFmtId="0" fontId="0" fillId="2" borderId="0" xfId="0" applyFill="1" applyBorder="1" applyAlignment="1" applyProtection="1">
      <protection hidden="1"/>
    </xf>
    <xf numFmtId="0" fontId="17" fillId="4" borderId="17" xfId="0" applyFont="1" applyFill="1" applyBorder="1"/>
    <xf numFmtId="0" fontId="17" fillId="2" borderId="17" xfId="0" applyFont="1" applyFill="1" applyBorder="1"/>
    <xf numFmtId="0" fontId="2" fillId="4" borderId="0" xfId="0" applyFont="1" applyFill="1" applyBorder="1" applyAlignment="1">
      <alignment wrapText="1"/>
    </xf>
    <xf numFmtId="0" fontId="0" fillId="0" borderId="0" xfId="0" applyProtection="1">
      <protection locked="0"/>
    </xf>
    <xf numFmtId="164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9" fillId="0" borderId="0" xfId="0" applyFont="1"/>
    <xf numFmtId="164" fontId="11" fillId="0" borderId="3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4" borderId="16" xfId="0" quotePrefix="1" applyFont="1" applyFill="1" applyBorder="1" applyAlignment="1">
      <alignment horizontal="right"/>
    </xf>
    <xf numFmtId="0" fontId="9" fillId="4" borderId="26" xfId="0" quotePrefix="1" applyFont="1" applyFill="1" applyBorder="1" applyAlignment="1">
      <alignment horizontal="right"/>
    </xf>
    <xf numFmtId="0" fontId="9" fillId="4" borderId="30" xfId="0" quotePrefix="1" applyFont="1" applyFill="1" applyBorder="1" applyAlignment="1">
      <alignment horizontal="right"/>
    </xf>
    <xf numFmtId="0" fontId="14" fillId="2" borderId="0" xfId="0" applyFont="1" applyFill="1" applyBorder="1" applyAlignment="1" applyProtection="1">
      <alignment horizontal="center"/>
      <protection hidden="1"/>
    </xf>
    <xf numFmtId="9" fontId="10" fillId="2" borderId="0" xfId="0" applyNumberFormat="1" applyFont="1" applyFill="1" applyBorder="1" applyAlignment="1" applyProtection="1">
      <alignment horizontal="center"/>
      <protection hidden="1"/>
    </xf>
    <xf numFmtId="164" fontId="10" fillId="2" borderId="25" xfId="0" applyNumberFormat="1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4" borderId="34" xfId="0" applyFont="1" applyFill="1" applyBorder="1" applyAlignment="1" applyProtection="1">
      <alignment horizontal="center"/>
      <protection hidden="1"/>
    </xf>
    <xf numFmtId="0" fontId="10" fillId="0" borderId="0" xfId="0" applyFont="1"/>
    <xf numFmtId="0" fontId="0" fillId="0" borderId="0" xfId="0" applyBorder="1"/>
    <xf numFmtId="0" fontId="0" fillId="0" borderId="0" xfId="0" applyProtection="1"/>
    <xf numFmtId="0" fontId="0" fillId="0" borderId="36" xfId="0" applyBorder="1" applyProtection="1"/>
    <xf numFmtId="0" fontId="0" fillId="0" borderId="0" xfId="0" applyBorder="1" applyProtection="1"/>
    <xf numFmtId="0" fontId="3" fillId="2" borderId="1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right"/>
    </xf>
    <xf numFmtId="0" fontId="17" fillId="4" borderId="40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Protection="1">
      <protection locked="0"/>
    </xf>
    <xf numFmtId="2" fontId="10" fillId="0" borderId="32" xfId="0" applyNumberFormat="1" applyFont="1" applyBorder="1" applyProtection="1">
      <protection hidden="1"/>
    </xf>
    <xf numFmtId="0" fontId="20" fillId="3" borderId="31" xfId="0" applyFont="1" applyFill="1" applyBorder="1" applyAlignment="1" applyProtection="1">
      <alignment horizontal="center" wrapText="1"/>
      <protection locked="0"/>
    </xf>
    <xf numFmtId="0" fontId="5" fillId="3" borderId="34" xfId="0" applyFont="1" applyFill="1" applyBorder="1" applyAlignment="1" applyProtection="1">
      <protection hidden="1"/>
    </xf>
    <xf numFmtId="0" fontId="5" fillId="3" borderId="33" xfId="0" applyFont="1" applyFill="1" applyBorder="1" applyAlignment="1" applyProtection="1">
      <protection hidden="1"/>
    </xf>
    <xf numFmtId="0" fontId="5" fillId="3" borderId="32" xfId="0" applyFont="1" applyFill="1" applyBorder="1" applyAlignment="1" applyProtection="1">
      <protection hidden="1"/>
    </xf>
    <xf numFmtId="0" fontId="2" fillId="3" borderId="32" xfId="0" applyFont="1" applyFill="1" applyBorder="1" applyAlignment="1">
      <alignment wrapText="1"/>
    </xf>
    <xf numFmtId="0" fontId="0" fillId="2" borderId="25" xfId="0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2" fontId="10" fillId="0" borderId="31" xfId="0" applyNumberFormat="1" applyFont="1" applyBorder="1" applyProtection="1">
      <protection hidden="1"/>
    </xf>
    <xf numFmtId="2" fontId="10" fillId="0" borderId="31" xfId="0" applyNumberFormat="1" applyFont="1" applyBorder="1" applyAlignment="1" applyProtection="1">
      <alignment horizontal="center"/>
      <protection hidden="1"/>
    </xf>
    <xf numFmtId="2" fontId="14" fillId="0" borderId="31" xfId="0" applyNumberFormat="1" applyFont="1" applyBorder="1" applyAlignment="1" applyProtection="1">
      <alignment horizontal="center"/>
      <protection hidden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5" borderId="28" xfId="0" applyFont="1" applyFill="1" applyBorder="1" applyAlignment="1">
      <alignment horizontal="right"/>
    </xf>
    <xf numFmtId="0" fontId="5" fillId="5" borderId="36" xfId="0" applyFont="1" applyFill="1" applyBorder="1" applyAlignment="1">
      <alignment horizontal="right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13" fillId="4" borderId="34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5" fillId="3" borderId="12" xfId="0" applyNumberFormat="1" applyFont="1" applyFill="1" applyBorder="1" applyAlignment="1" applyProtection="1">
      <alignment horizontal="center"/>
      <protection hidden="1"/>
    </xf>
    <xf numFmtId="165" fontId="5" fillId="3" borderId="13" xfId="0" applyNumberFormat="1" applyFont="1" applyFill="1" applyBorder="1" applyAlignment="1" applyProtection="1">
      <alignment horizontal="center"/>
      <protection hidden="1"/>
    </xf>
    <xf numFmtId="165" fontId="5" fillId="3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2" borderId="10" xfId="0" applyFill="1" applyBorder="1" applyAlignment="1" applyProtection="1">
      <alignment horizontal="center"/>
    </xf>
    <xf numFmtId="0" fontId="16" fillId="3" borderId="12" xfId="0" applyNumberFormat="1" applyFont="1" applyFill="1" applyBorder="1" applyAlignment="1" applyProtection="1">
      <alignment horizontal="center"/>
      <protection hidden="1"/>
    </xf>
    <xf numFmtId="0" fontId="16" fillId="3" borderId="13" xfId="0" applyNumberFormat="1" applyFont="1" applyFill="1" applyBorder="1" applyAlignment="1" applyProtection="1">
      <alignment horizontal="center"/>
      <protection hidden="1"/>
    </xf>
    <xf numFmtId="0" fontId="16" fillId="3" borderId="4" xfId="0" applyNumberFormat="1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1" fillId="4" borderId="25" xfId="0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13" fillId="4" borderId="17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1" fillId="0" borderId="34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</cellXfs>
  <cellStyles count="1">
    <cellStyle name="Normal" xfId="0" builtinId="0"/>
  </cellStyles>
  <dxfs count="1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676276</xdr:colOff>
      <xdr:row>6</xdr:row>
      <xdr:rowOff>11907</xdr:rowOff>
    </xdr:from>
    <xdr:ext cx="7277099" cy="547688"/>
    <xdr:sp macro="" textlink="">
      <xdr:nvSpPr>
        <xdr:cNvPr id="2" name="TextBox 1"/>
        <xdr:cNvSpPr txBox="1"/>
      </xdr:nvSpPr>
      <xdr:spPr>
        <a:xfrm>
          <a:off x="1628776" y="773907"/>
          <a:ext cx="7277099" cy="54768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1.0 Human Capital Manager – The superintendent uses the role of human capital manager to drive improvements in building leader effectiveness and student achievement.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7144</xdr:colOff>
      <xdr:row>17</xdr:row>
      <xdr:rowOff>-1</xdr:rowOff>
    </xdr:from>
    <xdr:ext cx="7277099" cy="583407"/>
    <xdr:sp macro="" textlink="">
      <xdr:nvSpPr>
        <xdr:cNvPr id="4" name="TextBox 3"/>
        <xdr:cNvSpPr txBox="1"/>
      </xdr:nvSpPr>
      <xdr:spPr>
        <a:xfrm>
          <a:off x="1090613" y="3405187"/>
          <a:ext cx="7277099" cy="5834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2.0 Instructional Leadership – The superintendent acutely focuses on effective teaching and learning, possesses a deep and comprehensive understanding of best instructional practices, and continuously promotes activities that contribute to the academic success of all students.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11907</xdr:rowOff>
    </xdr:from>
    <xdr:ext cx="7286624" cy="559594"/>
    <xdr:sp macro="" textlink="">
      <xdr:nvSpPr>
        <xdr:cNvPr id="5" name="TextBox 4"/>
        <xdr:cNvSpPr txBox="1"/>
      </xdr:nvSpPr>
      <xdr:spPr>
        <a:xfrm>
          <a:off x="881063" y="5512595"/>
          <a:ext cx="7286624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3.0 Personal Behavior – The superintendent models personal behaviors that set the tone for effective organizational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leadership.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678656</xdr:colOff>
      <xdr:row>34</xdr:row>
      <xdr:rowOff>11906</xdr:rowOff>
    </xdr:from>
    <xdr:ext cx="7277099" cy="559594"/>
    <xdr:sp macro="" textlink="">
      <xdr:nvSpPr>
        <xdr:cNvPr id="6" name="TextBox 5"/>
        <xdr:cNvSpPr txBox="1"/>
      </xdr:nvSpPr>
      <xdr:spPr>
        <a:xfrm>
          <a:off x="1631156" y="6107906"/>
          <a:ext cx="7277099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4.0 Building Relationships –The superintendent builds relationships to ensure that all key stakeholders work effectively with each other to achieve organizational results.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7143</xdr:colOff>
      <xdr:row>46</xdr:row>
      <xdr:rowOff>11906</xdr:rowOff>
    </xdr:from>
    <xdr:ext cx="7277099" cy="559594"/>
    <xdr:sp macro="" textlink="">
      <xdr:nvSpPr>
        <xdr:cNvPr id="7" name="TextBox 6"/>
        <xdr:cNvSpPr txBox="1"/>
      </xdr:nvSpPr>
      <xdr:spPr>
        <a:xfrm>
          <a:off x="1090612" y="8370094"/>
          <a:ext cx="7277099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5.0 Culture of Achievement – The superintendent develops a corporation-wide culture of achievement aligned to the school corporation’s vision of success for every student.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0</xdr:colOff>
      <xdr:row>56</xdr:row>
      <xdr:rowOff>-1</xdr:rowOff>
    </xdr:from>
    <xdr:ext cx="7277099" cy="607219"/>
    <xdr:sp macro="" textlink="">
      <xdr:nvSpPr>
        <xdr:cNvPr id="8" name="TextBox 7"/>
        <xdr:cNvSpPr txBox="1"/>
      </xdr:nvSpPr>
      <xdr:spPr>
        <a:xfrm>
          <a:off x="1500188" y="9548812"/>
          <a:ext cx="7277099" cy="60721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6.0 Organizational, Operational, and Resource Management – The superintendent leverages organizational, operational, and resource management skills to support school corporation improvement and achieve desired educational outcomes.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D9" sqref="D9"/>
    </sheetView>
  </sheetViews>
  <sheetFormatPr defaultRowHeight="13.8" x14ac:dyDescent="0.25"/>
  <cols>
    <col min="4" max="4" width="10" customWidth="1"/>
    <col min="8" max="8" width="11.44140625" customWidth="1"/>
  </cols>
  <sheetData>
    <row r="1" spans="1:8" ht="20.25" x14ac:dyDescent="0.3">
      <c r="A1" s="182" t="s">
        <v>45</v>
      </c>
      <c r="B1" s="183"/>
      <c r="C1" s="183"/>
      <c r="D1" s="183"/>
      <c r="E1" s="183"/>
      <c r="F1" s="183"/>
      <c r="G1" s="183"/>
      <c r="H1" s="184"/>
    </row>
    <row r="2" spans="1:8" ht="15.75" thickBot="1" x14ac:dyDescent="0.3">
      <c r="A2" s="32"/>
      <c r="B2" s="6"/>
      <c r="C2" s="6"/>
      <c r="D2" s="6"/>
      <c r="E2" s="6"/>
      <c r="F2" s="6"/>
      <c r="G2" s="6"/>
      <c r="H2" s="70"/>
    </row>
    <row r="3" spans="1:8" ht="15.75" thickBot="1" x14ac:dyDescent="0.3">
      <c r="A3" s="185" t="s">
        <v>38</v>
      </c>
      <c r="B3" s="186"/>
      <c r="C3" s="186"/>
      <c r="D3" s="191" t="s">
        <v>69</v>
      </c>
      <c r="E3" s="192"/>
      <c r="F3" s="192"/>
      <c r="G3" s="192"/>
      <c r="H3" s="193"/>
    </row>
    <row r="4" spans="1:8" ht="15.75" thickBot="1" x14ac:dyDescent="0.3">
      <c r="A4" s="119"/>
      <c r="B4" s="108"/>
      <c r="C4" s="108"/>
      <c r="D4" s="102"/>
      <c r="E4" s="102"/>
      <c r="F4" s="102"/>
      <c r="G4" s="102"/>
      <c r="H4" s="103"/>
    </row>
    <row r="5" spans="1:8" ht="15.75" thickBot="1" x14ac:dyDescent="0.3">
      <c r="A5" s="187" t="s">
        <v>42</v>
      </c>
      <c r="B5" s="188"/>
      <c r="C5" s="188"/>
      <c r="D5" s="191" t="s">
        <v>70</v>
      </c>
      <c r="E5" s="192"/>
      <c r="F5" s="193"/>
      <c r="G5" s="102"/>
      <c r="H5" s="103"/>
    </row>
    <row r="6" spans="1:8" ht="15.75" thickBot="1" x14ac:dyDescent="0.3">
      <c r="A6" s="32"/>
      <c r="B6" s="6"/>
      <c r="C6" s="6"/>
      <c r="D6" s="6"/>
      <c r="E6" s="6"/>
      <c r="F6" s="6"/>
      <c r="G6" s="6"/>
      <c r="H6" s="70"/>
    </row>
    <row r="7" spans="1:8" ht="15.75" thickBot="1" x14ac:dyDescent="0.3">
      <c r="A7" s="32"/>
      <c r="B7" s="186" t="s">
        <v>39</v>
      </c>
      <c r="C7" s="186"/>
      <c r="D7" s="110" t="s">
        <v>71</v>
      </c>
      <c r="E7" s="6"/>
      <c r="F7" s="186" t="s">
        <v>41</v>
      </c>
      <c r="G7" s="186"/>
      <c r="H7" s="111">
        <v>42536</v>
      </c>
    </row>
    <row r="8" spans="1:8" ht="15.75" thickBot="1" x14ac:dyDescent="0.3">
      <c r="A8" s="32"/>
      <c r="B8" s="6"/>
      <c r="C8" s="6"/>
      <c r="D8" s="6"/>
      <c r="E8" s="6"/>
      <c r="F8" s="6"/>
      <c r="G8" s="6"/>
      <c r="H8" s="70"/>
    </row>
    <row r="9" spans="1:8" ht="15.75" thickBot="1" x14ac:dyDescent="0.3">
      <c r="A9" s="189" t="s">
        <v>40</v>
      </c>
      <c r="B9" s="190"/>
      <c r="C9" s="190"/>
      <c r="D9" s="110">
        <v>5</v>
      </c>
      <c r="E9" s="71"/>
      <c r="F9" s="71"/>
      <c r="G9" s="71"/>
      <c r="H9" s="72"/>
    </row>
  </sheetData>
  <sheetProtection password="ED01" sheet="1" objects="1" scenarios="1" selectLockedCells="1"/>
  <mergeCells count="8">
    <mergeCell ref="A1:H1"/>
    <mergeCell ref="A3:C3"/>
    <mergeCell ref="A5:C5"/>
    <mergeCell ref="B7:C7"/>
    <mergeCell ref="A9:C9"/>
    <mergeCell ref="F7:G7"/>
    <mergeCell ref="D3:H3"/>
    <mergeCell ref="D5:F5"/>
  </mergeCells>
  <conditionalFormatting sqref="D9">
    <cfRule type="cellIs" dxfId="110" priority="6" operator="lessThan">
      <formula>1</formula>
    </cfRule>
  </conditionalFormatting>
  <conditionalFormatting sqref="D3:H3">
    <cfRule type="cellIs" dxfId="109" priority="4" operator="equal">
      <formula>0</formula>
    </cfRule>
  </conditionalFormatting>
  <conditionalFormatting sqref="D5:F5">
    <cfRule type="cellIs" dxfId="108" priority="3" operator="equal">
      <formula>0</formula>
    </cfRule>
  </conditionalFormatting>
  <conditionalFormatting sqref="D7">
    <cfRule type="cellIs" dxfId="107" priority="2" operator="equal">
      <formula>0</formula>
    </cfRule>
  </conditionalFormatting>
  <conditionalFormatting sqref="H7">
    <cfRule type="cellIs" dxfId="106" priority="1" operator="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10" sqref="E10"/>
    </sheetView>
  </sheetViews>
  <sheetFormatPr defaultRowHeight="13.8" x14ac:dyDescent="0.25"/>
  <cols>
    <col min="4" max="4" width="10.88671875" customWidth="1"/>
    <col min="5" max="5" width="11.44140625" customWidth="1"/>
  </cols>
  <sheetData>
    <row r="1" spans="1:6" ht="15.75" thickBot="1" x14ac:dyDescent="0.3">
      <c r="A1" s="94"/>
      <c r="B1" s="95"/>
      <c r="C1" s="95"/>
      <c r="D1" s="95"/>
      <c r="E1" s="95"/>
      <c r="F1" s="96"/>
    </row>
    <row r="2" spans="1:6" ht="23.25" thickBot="1" x14ac:dyDescent="0.35">
      <c r="A2" s="39"/>
      <c r="B2" s="194" t="s">
        <v>68</v>
      </c>
      <c r="C2" s="195"/>
      <c r="D2" s="195"/>
      <c r="E2" s="196"/>
      <c r="F2" s="69"/>
    </row>
    <row r="3" spans="1:6" s="107" customFormat="1" ht="15" customHeight="1" thickBot="1" x14ac:dyDescent="0.3">
      <c r="A3" s="105"/>
      <c r="B3" s="40"/>
      <c r="C3" s="40"/>
      <c r="D3" s="40"/>
      <c r="E3" s="40"/>
      <c r="F3" s="106"/>
    </row>
    <row r="4" spans="1:6" ht="15.75" thickBot="1" x14ac:dyDescent="0.3">
      <c r="A4" s="32"/>
      <c r="B4" s="197" t="s">
        <v>35</v>
      </c>
      <c r="C4" s="197"/>
      <c r="D4" s="197"/>
      <c r="E4" s="135" t="str">
        <f>IF('General Data'!D7="","",'General Data'!D7)</f>
        <v>2015-16</v>
      </c>
      <c r="F4" s="70"/>
    </row>
    <row r="5" spans="1:6" ht="15.75" thickBot="1" x14ac:dyDescent="0.3">
      <c r="A5" s="32"/>
      <c r="B5" s="108"/>
      <c r="C5" s="108"/>
      <c r="D5" s="108"/>
      <c r="E5" s="122"/>
      <c r="F5" s="70"/>
    </row>
    <row r="6" spans="1:6" ht="15.75" thickBot="1" x14ac:dyDescent="0.3">
      <c r="A6" s="32"/>
      <c r="B6" s="76" t="s">
        <v>44</v>
      </c>
      <c r="C6" s="120"/>
      <c r="D6" s="100"/>
      <c r="E6" s="123">
        <v>42186</v>
      </c>
      <c r="F6" s="70"/>
    </row>
    <row r="7" spans="1:6" ht="15.75" thickBot="1" x14ac:dyDescent="0.3">
      <c r="A7" s="32"/>
      <c r="B7" s="6"/>
      <c r="C7" s="6"/>
      <c r="D7" s="6"/>
      <c r="E7" s="6"/>
      <c r="F7" s="70"/>
    </row>
    <row r="8" spans="1:6" ht="15.75" thickBot="1" x14ac:dyDescent="0.3">
      <c r="A8" s="32"/>
      <c r="B8" s="98" t="s">
        <v>63</v>
      </c>
      <c r="C8" s="99"/>
      <c r="D8" s="100"/>
      <c r="E8" s="97">
        <v>0.45</v>
      </c>
      <c r="F8" s="70"/>
    </row>
    <row r="9" spans="1:6" ht="15.75" thickBot="1" x14ac:dyDescent="0.3">
      <c r="A9" s="32"/>
      <c r="B9" s="6"/>
      <c r="C9" s="6"/>
      <c r="D9" s="6"/>
      <c r="E9" s="6"/>
      <c r="F9" s="70"/>
    </row>
    <row r="10" spans="1:6" ht="15.75" thickBot="1" x14ac:dyDescent="0.3">
      <c r="A10" s="32"/>
      <c r="B10" s="98" t="s">
        <v>61</v>
      </c>
      <c r="C10" s="99"/>
      <c r="D10" s="100"/>
      <c r="E10" s="97">
        <v>0.2</v>
      </c>
      <c r="F10" s="70"/>
    </row>
    <row r="11" spans="1:6" ht="15.75" thickBot="1" x14ac:dyDescent="0.3">
      <c r="A11" s="32"/>
      <c r="B11" s="6"/>
      <c r="C11" s="6"/>
      <c r="D11" s="6"/>
      <c r="E11" s="6"/>
      <c r="F11" s="70"/>
    </row>
    <row r="12" spans="1:6" ht="15.75" thickBot="1" x14ac:dyDescent="0.3">
      <c r="A12" s="32"/>
      <c r="B12" s="98" t="s">
        <v>34</v>
      </c>
      <c r="C12" s="99"/>
      <c r="D12" s="100"/>
      <c r="E12" s="97">
        <v>0.35</v>
      </c>
      <c r="F12" s="70"/>
    </row>
    <row r="13" spans="1:6" ht="15.75" thickBot="1" x14ac:dyDescent="0.3">
      <c r="A13" s="32"/>
      <c r="B13" s="6"/>
      <c r="C13" s="6"/>
      <c r="D13" s="6"/>
      <c r="E13" s="6"/>
      <c r="F13" s="70"/>
    </row>
    <row r="14" spans="1:6" ht="15.75" thickBot="1" x14ac:dyDescent="0.3">
      <c r="A14" s="55"/>
      <c r="B14" s="71"/>
      <c r="C14" s="71"/>
      <c r="D14" s="101" t="s">
        <v>37</v>
      </c>
      <c r="E14" s="136">
        <f>IF(E8="","",IF(E10="","",IF(E12="","",IF(SUM(E8:E12)&gt;1,"",SUM(E8:E12)))))</f>
        <v>1</v>
      </c>
      <c r="F14" s="72"/>
    </row>
  </sheetData>
  <sheetProtection password="ED01" sheet="1" objects="1" scenarios="1" selectLockedCells="1"/>
  <mergeCells count="2">
    <mergeCell ref="B2:E2"/>
    <mergeCell ref="B4:D4"/>
  </mergeCells>
  <conditionalFormatting sqref="E6">
    <cfRule type="cellIs" dxfId="105" priority="5" operator="equal">
      <formula>0</formula>
    </cfRule>
  </conditionalFormatting>
  <conditionalFormatting sqref="E8">
    <cfRule type="cellIs" dxfId="104" priority="3" operator="lessThan">
      <formula>0.01</formula>
    </cfRule>
  </conditionalFormatting>
  <conditionalFormatting sqref="E10">
    <cfRule type="cellIs" dxfId="103" priority="2" operator="lessThan">
      <formula>0.01</formula>
    </cfRule>
  </conditionalFormatting>
  <conditionalFormatting sqref="E12">
    <cfRule type="cellIs" dxfId="102" priority="1" operator="lessThan">
      <formula>0.01</formula>
    </cfRule>
  </conditionalFormatting>
  <dataValidations count="1">
    <dataValidation type="decimal" allowBlank="1" showInputMessage="1" showErrorMessage="1" sqref="E8 E10 E12">
      <formula1>0.001</formula1>
      <formula2>1</formula2>
    </dataValidation>
  </dataValidation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opLeftCell="A49" zoomScaleNormal="100" workbookViewId="0">
      <selection activeCell="K14" sqref="K14"/>
    </sheetView>
  </sheetViews>
  <sheetFormatPr defaultRowHeight="13.8" x14ac:dyDescent="0.25"/>
  <cols>
    <col min="1" max="1" width="8" customWidth="1"/>
    <col min="2" max="2" width="5.109375" style="31" customWidth="1"/>
    <col min="15" max="15" width="10" style="1" hidden="1" customWidth="1"/>
    <col min="16" max="16" width="17.109375" style="16" customWidth="1"/>
    <col min="20" max="20" width="10.109375" bestFit="1" customWidth="1"/>
  </cols>
  <sheetData>
    <row r="1" spans="1:18" ht="15" x14ac:dyDescent="0.25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</row>
    <row r="2" spans="1:18" ht="25.5" x14ac:dyDescent="0.35">
      <c r="A2" s="199" t="s">
        <v>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8" ht="15.75" x14ac:dyDescent="0.25">
      <c r="A3" s="213"/>
      <c r="B3" s="214"/>
      <c r="C3" s="214"/>
      <c r="D3" s="205"/>
      <c r="E3" s="205"/>
      <c r="F3" s="205"/>
      <c r="G3" s="205"/>
      <c r="H3" s="205"/>
      <c r="I3" s="6"/>
      <c r="J3" s="14"/>
      <c r="K3" s="14"/>
      <c r="L3" s="14"/>
      <c r="M3" s="14"/>
      <c r="N3" s="6"/>
      <c r="O3" s="13"/>
      <c r="P3" s="44"/>
    </row>
    <row r="4" spans="1:18" ht="15.75" x14ac:dyDescent="0.25">
      <c r="A4" s="206" t="s">
        <v>1</v>
      </c>
      <c r="B4" s="207"/>
      <c r="C4" s="207"/>
      <c r="D4" s="210" t="str">
        <f>IF('General Data'!D3="","",'General Data'!D3)</f>
        <v>XYZ School Corporation</v>
      </c>
      <c r="E4" s="211"/>
      <c r="F4" s="211"/>
      <c r="G4" s="211"/>
      <c r="H4" s="212"/>
      <c r="I4" s="109"/>
      <c r="J4" s="20" t="s">
        <v>3</v>
      </c>
      <c r="K4" s="202">
        <f>IF('General Data'!H7="","",'General Data'!H7)</f>
        <v>42536</v>
      </c>
      <c r="L4" s="203"/>
      <c r="M4" s="204"/>
      <c r="N4" s="17"/>
      <c r="O4" s="5"/>
      <c r="P4" s="60" t="s">
        <v>8</v>
      </c>
    </row>
    <row r="5" spans="1:18" ht="15.75" x14ac:dyDescent="0.25">
      <c r="A5" s="206" t="s">
        <v>2</v>
      </c>
      <c r="B5" s="207"/>
      <c r="C5" s="207"/>
      <c r="D5" s="208"/>
      <c r="E5" s="126">
        <f>IF('General Data'!D9="","",'General Data'!D9)</f>
        <v>5</v>
      </c>
      <c r="F5" s="7"/>
      <c r="G5" s="9"/>
      <c r="H5" s="6"/>
      <c r="I5" s="6"/>
      <c r="J5" s="19"/>
      <c r="K5" s="209"/>
      <c r="L5" s="209"/>
      <c r="M5" s="209"/>
      <c r="N5" s="6"/>
      <c r="O5" s="18"/>
      <c r="P5" s="45">
        <f>IF(E5="","",IF(SUM(O12:O67)/25/E5=0,"",SUM(O12:O67)/25/E5))</f>
        <v>2.8959999999999999</v>
      </c>
    </row>
    <row r="6" spans="1:18" ht="15" x14ac:dyDescent="0.25">
      <c r="A6" s="32"/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46"/>
    </row>
    <row r="7" spans="1:18" ht="15" x14ac:dyDescent="0.25">
      <c r="A7" s="32"/>
      <c r="B7" s="27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47" t="s">
        <v>6</v>
      </c>
    </row>
    <row r="8" spans="1:18" ht="15" customHeight="1" x14ac:dyDescent="0.25">
      <c r="A8" s="32"/>
      <c r="B8" s="28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/>
      <c r="P8" s="48">
        <f>IF(E5="","",IF(SUM(O12:O16)/5/E5=0,"",SUM(O12:O16)/5/E5))</f>
        <v>2.68</v>
      </c>
    </row>
    <row r="9" spans="1:18" ht="15" customHeight="1" x14ac:dyDescent="0.25">
      <c r="A9" s="32"/>
      <c r="B9" s="28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49"/>
    </row>
    <row r="10" spans="1:18" s="2" customFormat="1" ht="15" customHeight="1" x14ac:dyDescent="0.3">
      <c r="A10" s="50"/>
      <c r="B10" s="29"/>
      <c r="C10" s="198" t="s">
        <v>36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5"/>
      <c r="P10" s="51"/>
    </row>
    <row r="11" spans="1:18" s="1" customFormat="1" ht="15" customHeight="1" x14ac:dyDescent="0.2">
      <c r="A11" s="215" t="s">
        <v>7</v>
      </c>
      <c r="B11" s="216"/>
      <c r="C11" s="21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  <c r="O11" s="22" t="s">
        <v>0</v>
      </c>
      <c r="P11" s="36" t="s">
        <v>5</v>
      </c>
    </row>
    <row r="12" spans="1:18" ht="15" x14ac:dyDescent="0.25">
      <c r="A12" s="32"/>
      <c r="B12" s="33">
        <v>1.1000000000000001</v>
      </c>
      <c r="C12" s="25">
        <v>3</v>
      </c>
      <c r="D12" s="25">
        <v>3</v>
      </c>
      <c r="E12" s="25">
        <v>3</v>
      </c>
      <c r="F12" s="25">
        <v>2</v>
      </c>
      <c r="G12" s="25">
        <v>3</v>
      </c>
      <c r="H12" s="25"/>
      <c r="I12" s="25"/>
      <c r="J12" s="25"/>
      <c r="K12" s="25"/>
      <c r="L12" s="25"/>
      <c r="M12" s="25"/>
      <c r="N12" s="25"/>
      <c r="O12" s="23">
        <f>IF(SUM(C12:N12)&lt;1,"",IF(SUM(C12:N12)&gt;=1,SUM(C12:N12)))</f>
        <v>14</v>
      </c>
      <c r="P12" s="37">
        <f>IF(O12="","",IF(E5="","",IF(O12&gt;=1,O12/E5)))</f>
        <v>2.8</v>
      </c>
    </row>
    <row r="13" spans="1:18" ht="15" x14ac:dyDescent="0.25">
      <c r="A13" s="32"/>
      <c r="B13" s="34">
        <v>1.2</v>
      </c>
      <c r="C13" s="25">
        <v>4</v>
      </c>
      <c r="D13" s="25">
        <v>3</v>
      </c>
      <c r="E13" s="25">
        <v>4</v>
      </c>
      <c r="F13" s="25">
        <v>3</v>
      </c>
      <c r="G13" s="25">
        <v>3</v>
      </c>
      <c r="H13" s="25"/>
      <c r="I13" s="25"/>
      <c r="J13" s="25"/>
      <c r="K13" s="25"/>
      <c r="L13" s="25"/>
      <c r="M13" s="25"/>
      <c r="N13" s="25"/>
      <c r="O13" s="23">
        <f t="shared" ref="O13:O16" si="0">IF(SUM(C13:N13)&lt;1,"",IF(SUM(C13:N13)&gt;=1,SUM(C13:N13)))</f>
        <v>17</v>
      </c>
      <c r="P13" s="37">
        <f>IF(O13="","",IF(E5="","",IF(O13&gt;=1,O13/E5)))</f>
        <v>3.4</v>
      </c>
    </row>
    <row r="14" spans="1:18" ht="15" x14ac:dyDescent="0.25">
      <c r="A14" s="32"/>
      <c r="B14" s="34">
        <v>1.3</v>
      </c>
      <c r="C14" s="25">
        <v>2</v>
      </c>
      <c r="D14" s="25">
        <v>2</v>
      </c>
      <c r="E14" s="25">
        <v>3</v>
      </c>
      <c r="F14" s="25">
        <v>2</v>
      </c>
      <c r="G14" s="25">
        <v>3</v>
      </c>
      <c r="H14" s="25"/>
      <c r="I14" s="25"/>
      <c r="J14" s="25"/>
      <c r="K14" s="25"/>
      <c r="L14" s="25"/>
      <c r="M14" s="25"/>
      <c r="N14" s="25"/>
      <c r="O14" s="23">
        <f t="shared" si="0"/>
        <v>12</v>
      </c>
      <c r="P14" s="37">
        <f>IF(O14="","",IF(E5="","",IF(O14&gt;=1,O14/E5)))</f>
        <v>2.4</v>
      </c>
    </row>
    <row r="15" spans="1:18" ht="15" x14ac:dyDescent="0.25">
      <c r="A15" s="32"/>
      <c r="B15" s="34">
        <v>1.4</v>
      </c>
      <c r="C15" s="25">
        <v>3</v>
      </c>
      <c r="D15" s="25">
        <v>3</v>
      </c>
      <c r="E15" s="25">
        <v>3</v>
      </c>
      <c r="F15" s="25">
        <v>3</v>
      </c>
      <c r="G15" s="25">
        <v>3</v>
      </c>
      <c r="H15" s="25"/>
      <c r="I15" s="25"/>
      <c r="J15" s="25"/>
      <c r="K15" s="25"/>
      <c r="L15" s="25"/>
      <c r="M15" s="25"/>
      <c r="N15" s="25"/>
      <c r="O15" s="23">
        <f t="shared" si="0"/>
        <v>15</v>
      </c>
      <c r="P15" s="37">
        <f>IF(O15="","",IF(E5="","",IF(O15&gt;=1,O15/E5)))</f>
        <v>3</v>
      </c>
      <c r="R15" s="162"/>
    </row>
    <row r="16" spans="1:18" ht="15" x14ac:dyDescent="0.25">
      <c r="A16" s="32"/>
      <c r="B16" s="34">
        <v>1.5</v>
      </c>
      <c r="C16" s="25">
        <v>1</v>
      </c>
      <c r="D16" s="25">
        <v>2</v>
      </c>
      <c r="E16" s="25">
        <v>2</v>
      </c>
      <c r="F16" s="25">
        <v>2</v>
      </c>
      <c r="G16" s="25">
        <v>2</v>
      </c>
      <c r="H16" s="25"/>
      <c r="I16" s="25"/>
      <c r="J16" s="25"/>
      <c r="K16" s="25"/>
      <c r="L16" s="25"/>
      <c r="M16" s="25"/>
      <c r="N16" s="25"/>
      <c r="O16" s="23">
        <f t="shared" si="0"/>
        <v>9</v>
      </c>
      <c r="P16" s="37">
        <f>IF(O16="","",IF(E5="","",IF(O16&gt;=1,O16/E5)))</f>
        <v>1.8</v>
      </c>
    </row>
    <row r="17" spans="1:16" ht="15" x14ac:dyDescent="0.25">
      <c r="A17" s="32"/>
      <c r="B17" s="28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  <c r="P17" s="52"/>
    </row>
    <row r="18" spans="1:16" ht="15" x14ac:dyDescent="0.25">
      <c r="A18" s="32"/>
      <c r="B18" s="2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47" t="s">
        <v>6</v>
      </c>
    </row>
    <row r="19" spans="1:16" ht="15" x14ac:dyDescent="0.25">
      <c r="A19" s="32"/>
      <c r="B19" s="2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48">
        <f>IF(E5="","",IF(SUM(O23:O25)/3/E5=0,"",SUM(O23:O25)/3/E5))</f>
        <v>3.3333333333333335</v>
      </c>
    </row>
    <row r="20" spans="1:16" ht="15" x14ac:dyDescent="0.25">
      <c r="A20" s="32"/>
      <c r="B20" s="2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"/>
      <c r="P20" s="49"/>
    </row>
    <row r="21" spans="1:16" ht="15.75" x14ac:dyDescent="0.25">
      <c r="A21" s="32"/>
      <c r="B21" s="28"/>
      <c r="C21" s="198" t="s">
        <v>36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3"/>
      <c r="P21" s="44"/>
    </row>
    <row r="22" spans="1:16" ht="15" x14ac:dyDescent="0.25">
      <c r="A22" s="215" t="s">
        <v>7</v>
      </c>
      <c r="B22" s="216"/>
      <c r="C22" s="21">
        <v>1</v>
      </c>
      <c r="D22" s="3">
        <v>2</v>
      </c>
      <c r="E22" s="3">
        <v>3</v>
      </c>
      <c r="F22" s="3">
        <v>4</v>
      </c>
      <c r="G22" s="3">
        <v>5</v>
      </c>
      <c r="H22" s="3">
        <v>6</v>
      </c>
      <c r="I22" s="3">
        <v>7</v>
      </c>
      <c r="J22" s="3">
        <v>8</v>
      </c>
      <c r="K22" s="3">
        <v>9</v>
      </c>
      <c r="L22" s="3">
        <v>10</v>
      </c>
      <c r="M22" s="3">
        <v>11</v>
      </c>
      <c r="N22" s="3">
        <v>12</v>
      </c>
      <c r="O22" s="24"/>
      <c r="P22" s="36" t="s">
        <v>5</v>
      </c>
    </row>
    <row r="23" spans="1:16" x14ac:dyDescent="0.25">
      <c r="A23" s="35"/>
      <c r="B23" s="34">
        <v>2.1</v>
      </c>
      <c r="C23" s="25">
        <v>3</v>
      </c>
      <c r="D23" s="25">
        <v>3</v>
      </c>
      <c r="E23" s="25">
        <v>4</v>
      </c>
      <c r="F23" s="25">
        <v>4</v>
      </c>
      <c r="G23" s="25">
        <v>4</v>
      </c>
      <c r="H23" s="25"/>
      <c r="I23" s="25"/>
      <c r="J23" s="25"/>
      <c r="K23" s="25"/>
      <c r="L23" s="25"/>
      <c r="M23" s="25"/>
      <c r="N23" s="25"/>
      <c r="O23" s="23">
        <f>IF(SUM(C23:N23)&lt;1,"",IF(SUM(C23:N23)&gt;=1,SUM(C23:N23)))</f>
        <v>18</v>
      </c>
      <c r="P23" s="37">
        <f>IF(O23="","",IF(E5="","",IF(O23&gt;=1,O23/E5)))</f>
        <v>3.6</v>
      </c>
    </row>
    <row r="24" spans="1:16" x14ac:dyDescent="0.25">
      <c r="A24" s="35"/>
      <c r="B24" s="34">
        <v>2.2000000000000002</v>
      </c>
      <c r="C24" s="25">
        <v>4</v>
      </c>
      <c r="D24" s="25">
        <v>4</v>
      </c>
      <c r="E24" s="25">
        <v>4</v>
      </c>
      <c r="F24" s="25">
        <v>4</v>
      </c>
      <c r="G24" s="25">
        <v>4</v>
      </c>
      <c r="H24" s="25"/>
      <c r="I24" s="25"/>
      <c r="J24" s="25"/>
      <c r="K24" s="25"/>
      <c r="L24" s="25"/>
      <c r="M24" s="25"/>
      <c r="N24" s="25"/>
      <c r="O24" s="23">
        <f>IF(SUM(C24:N24)&lt;1,"",IF(SUM(C24:N24)&gt;=1,SUM(C24:N24)))</f>
        <v>20</v>
      </c>
      <c r="P24" s="37">
        <f>IF(O24="","",IF(E5="","",IF(O24&gt;=1,O24/E5)))</f>
        <v>4</v>
      </c>
    </row>
    <row r="25" spans="1:16" x14ac:dyDescent="0.25">
      <c r="A25" s="35"/>
      <c r="B25" s="34">
        <v>2.2999999999999998</v>
      </c>
      <c r="C25" s="25">
        <v>3</v>
      </c>
      <c r="D25" s="25">
        <v>2</v>
      </c>
      <c r="E25" s="25">
        <v>2</v>
      </c>
      <c r="F25" s="25">
        <v>2</v>
      </c>
      <c r="G25" s="25">
        <v>3</v>
      </c>
      <c r="H25" s="25"/>
      <c r="I25" s="25"/>
      <c r="J25" s="25"/>
      <c r="K25" s="25"/>
      <c r="L25" s="25"/>
      <c r="M25" s="25"/>
      <c r="N25" s="25"/>
      <c r="O25" s="23">
        <f>IF(SUM(C25:N25)&lt;1,"",IF(SUM(C25:N25)&gt;=1,SUM(C25:N25)))</f>
        <v>12</v>
      </c>
      <c r="P25" s="37">
        <f>IF(O25="","",IF(E5="","",IF(O25&gt;=1,O25/E5)))</f>
        <v>2.4</v>
      </c>
    </row>
    <row r="26" spans="1:16" ht="15.6" x14ac:dyDescent="0.3">
      <c r="A26" s="35"/>
      <c r="B26" s="2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2" t="str">
        <f t="shared" ref="O26" si="1">IF(SUM(C26:N26)&lt;1,"",IF(SUM(C26:N26)&gt;1,SUM(C26:N26)))</f>
        <v/>
      </c>
      <c r="P26" s="46"/>
    </row>
    <row r="27" spans="1:16" x14ac:dyDescent="0.25">
      <c r="A27" s="35"/>
      <c r="B27" s="2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47" t="s">
        <v>6</v>
      </c>
    </row>
    <row r="28" spans="1:16" x14ac:dyDescent="0.25">
      <c r="A28" s="35"/>
      <c r="B28" s="2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48">
        <f>IF(E5="","",IF(SUM(O32:O33)/2/E5=0,"",SUM(O32:O33)/2/E5))</f>
        <v>3.5</v>
      </c>
    </row>
    <row r="29" spans="1:16" x14ac:dyDescent="0.25">
      <c r="A29" s="35"/>
      <c r="B29" s="2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3"/>
      <c r="P29" s="49"/>
    </row>
    <row r="30" spans="1:16" ht="15.6" x14ac:dyDescent="0.3">
      <c r="A30" s="35"/>
      <c r="B30" s="28"/>
      <c r="C30" s="198" t="s">
        <v>36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3"/>
      <c r="P30" s="44"/>
    </row>
    <row r="31" spans="1:16" ht="15" x14ac:dyDescent="0.25">
      <c r="A31" s="215" t="s">
        <v>7</v>
      </c>
      <c r="B31" s="216"/>
      <c r="C31" s="21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N31" s="3">
        <v>12</v>
      </c>
      <c r="O31" s="24"/>
      <c r="P31" s="36" t="s">
        <v>5</v>
      </c>
    </row>
    <row r="32" spans="1:16" x14ac:dyDescent="0.25">
      <c r="A32" s="35"/>
      <c r="B32" s="34">
        <v>3.1</v>
      </c>
      <c r="C32" s="25">
        <v>4</v>
      </c>
      <c r="D32" s="25">
        <v>4</v>
      </c>
      <c r="E32" s="25">
        <v>4</v>
      </c>
      <c r="F32" s="25">
        <v>3</v>
      </c>
      <c r="G32" s="25">
        <v>4</v>
      </c>
      <c r="H32" s="25"/>
      <c r="I32" s="25"/>
      <c r="J32" s="25"/>
      <c r="K32" s="25"/>
      <c r="L32" s="25"/>
      <c r="M32" s="25"/>
      <c r="N32" s="25"/>
      <c r="O32" s="23">
        <f>IF(SUM(C32:N32)&lt;1,"",IF(SUM(C32:N32)&gt;=1,SUM(C32:N32)))</f>
        <v>19</v>
      </c>
      <c r="P32" s="37">
        <f>IF(O32="","",IF(E5="","",IF(O32&gt;=1,O32/E5)))</f>
        <v>3.8</v>
      </c>
    </row>
    <row r="33" spans="1:16" x14ac:dyDescent="0.25">
      <c r="A33" s="35"/>
      <c r="B33" s="34">
        <v>3.2</v>
      </c>
      <c r="C33" s="25">
        <v>3</v>
      </c>
      <c r="D33" s="25">
        <v>3</v>
      </c>
      <c r="E33" s="25">
        <v>3</v>
      </c>
      <c r="F33" s="25">
        <v>4</v>
      </c>
      <c r="G33" s="25">
        <v>3</v>
      </c>
      <c r="H33" s="25"/>
      <c r="I33" s="25"/>
      <c r="J33" s="25"/>
      <c r="K33" s="25"/>
      <c r="L33" s="25"/>
      <c r="M33" s="25"/>
      <c r="N33" s="25"/>
      <c r="O33" s="23">
        <f>IF(SUM(C33:N33)&lt;1,"",IF(SUM(C33:N33)&gt;=1,SUM(C33:N33)))</f>
        <v>16</v>
      </c>
      <c r="P33" s="37">
        <f>IF(O33="","",IF(E5="","",IF(O33&gt;=1,O33/E5)))</f>
        <v>3.2</v>
      </c>
    </row>
    <row r="34" spans="1:16" ht="15.6" x14ac:dyDescent="0.3">
      <c r="A34" s="35"/>
      <c r="B34" s="2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2"/>
      <c r="P34" s="44"/>
    </row>
    <row r="35" spans="1:16" x14ac:dyDescent="0.25">
      <c r="A35" s="35"/>
      <c r="B35" s="2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47" t="s">
        <v>6</v>
      </c>
    </row>
    <row r="36" spans="1:16" x14ac:dyDescent="0.25">
      <c r="A36" s="35"/>
      <c r="B36" s="2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48">
        <f>IF(E5="","",IF(SUM(O40:O45)/6/E5=0,"",SUM(O40:O45)/6/E5))</f>
        <v>2.4</v>
      </c>
    </row>
    <row r="37" spans="1:16" x14ac:dyDescent="0.25">
      <c r="A37" s="35"/>
      <c r="B37" s="2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3"/>
      <c r="P37" s="53"/>
    </row>
    <row r="38" spans="1:16" ht="15.6" x14ac:dyDescent="0.3">
      <c r="A38" s="35"/>
      <c r="B38" s="28"/>
      <c r="C38" s="198" t="s">
        <v>36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3"/>
      <c r="P38" s="44"/>
    </row>
    <row r="39" spans="1:16" ht="15" x14ac:dyDescent="0.25">
      <c r="A39" s="215" t="s">
        <v>7</v>
      </c>
      <c r="B39" s="216"/>
      <c r="C39" s="21">
        <v>1</v>
      </c>
      <c r="D39" s="3">
        <v>2</v>
      </c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24"/>
      <c r="P39" s="36" t="s">
        <v>5</v>
      </c>
    </row>
    <row r="40" spans="1:16" ht="15" x14ac:dyDescent="0.25">
      <c r="A40" s="32"/>
      <c r="B40" s="34">
        <v>4.0999999999999996</v>
      </c>
      <c r="C40" s="25">
        <v>1</v>
      </c>
      <c r="D40" s="25">
        <v>2</v>
      </c>
      <c r="E40" s="25">
        <v>2</v>
      </c>
      <c r="F40" s="25">
        <v>2</v>
      </c>
      <c r="G40" s="25">
        <v>1</v>
      </c>
      <c r="H40" s="25"/>
      <c r="I40" s="25"/>
      <c r="J40" s="25"/>
      <c r="K40" s="25"/>
      <c r="L40" s="25"/>
      <c r="M40" s="25"/>
      <c r="N40" s="25"/>
      <c r="O40" s="23">
        <f>IF(SUM(C40:N40)&lt;1,"",IF(SUM(C40:N40)&gt;=1,SUM(C40:N40)))</f>
        <v>8</v>
      </c>
      <c r="P40" s="37">
        <f>IF(O40="","",IF(E5="","",IF(O40&gt;=1,O40/E5)))</f>
        <v>1.6</v>
      </c>
    </row>
    <row r="41" spans="1:16" ht="15" x14ac:dyDescent="0.25">
      <c r="A41" s="32"/>
      <c r="B41" s="34">
        <v>4.2</v>
      </c>
      <c r="C41" s="25">
        <v>3</v>
      </c>
      <c r="D41" s="25">
        <v>3</v>
      </c>
      <c r="E41" s="25">
        <v>3</v>
      </c>
      <c r="F41" s="25">
        <v>2</v>
      </c>
      <c r="G41" s="25">
        <v>3</v>
      </c>
      <c r="H41" s="25"/>
      <c r="I41" s="25"/>
      <c r="J41" s="25"/>
      <c r="K41" s="25"/>
      <c r="L41" s="25"/>
      <c r="M41" s="25"/>
      <c r="N41" s="25"/>
      <c r="O41" s="23">
        <f t="shared" ref="O41:O45" si="2">IF(SUM(C41:N41)&lt;1,"",IF(SUM(C41:N41)&gt;=1,SUM(C41:N41)))</f>
        <v>14</v>
      </c>
      <c r="P41" s="37">
        <f>IF(O41="","",IF(E5="","",IF(O41&gt;=1,O41/E5)))</f>
        <v>2.8</v>
      </c>
    </row>
    <row r="42" spans="1:16" ht="15" x14ac:dyDescent="0.25">
      <c r="A42" s="32"/>
      <c r="B42" s="34">
        <v>4.3</v>
      </c>
      <c r="C42" s="25">
        <v>4</v>
      </c>
      <c r="D42" s="25">
        <v>3</v>
      </c>
      <c r="E42" s="25">
        <v>3</v>
      </c>
      <c r="F42" s="25">
        <v>4</v>
      </c>
      <c r="G42" s="25">
        <v>3</v>
      </c>
      <c r="H42" s="25"/>
      <c r="I42" s="25"/>
      <c r="J42" s="25"/>
      <c r="K42" s="25"/>
      <c r="L42" s="25"/>
      <c r="M42" s="25"/>
      <c r="N42" s="25"/>
      <c r="O42" s="23">
        <f t="shared" si="2"/>
        <v>17</v>
      </c>
      <c r="P42" s="37">
        <f>IF(O42="","",IF(E5="","",IF(O42&gt;=1,O42/E5)))</f>
        <v>3.4</v>
      </c>
    </row>
    <row r="43" spans="1:16" ht="15" x14ac:dyDescent="0.25">
      <c r="A43" s="32"/>
      <c r="B43" s="34">
        <v>4.4000000000000004</v>
      </c>
      <c r="C43" s="25">
        <v>4</v>
      </c>
      <c r="D43" s="25">
        <v>4</v>
      </c>
      <c r="E43" s="25">
        <v>4</v>
      </c>
      <c r="F43" s="25">
        <v>4</v>
      </c>
      <c r="G43" s="25">
        <v>3</v>
      </c>
      <c r="H43" s="25"/>
      <c r="I43" s="25"/>
      <c r="J43" s="25"/>
      <c r="K43" s="25"/>
      <c r="L43" s="25"/>
      <c r="M43" s="25"/>
      <c r="N43" s="25"/>
      <c r="O43" s="23">
        <f t="shared" si="2"/>
        <v>19</v>
      </c>
      <c r="P43" s="37">
        <f>IF(O43="","",IF(E5="","",IF(O43&gt;=1,O43/E5)))</f>
        <v>3.8</v>
      </c>
    </row>
    <row r="44" spans="1:16" ht="15" x14ac:dyDescent="0.25">
      <c r="A44" s="32"/>
      <c r="B44" s="34">
        <v>4.5</v>
      </c>
      <c r="C44" s="25">
        <v>3</v>
      </c>
      <c r="D44" s="25">
        <v>3</v>
      </c>
      <c r="E44" s="25">
        <v>3</v>
      </c>
      <c r="F44" s="25">
        <v>2</v>
      </c>
      <c r="G44" s="25">
        <v>3</v>
      </c>
      <c r="H44" s="25"/>
      <c r="I44" s="25"/>
      <c r="J44" s="25"/>
      <c r="K44" s="25"/>
      <c r="L44" s="25"/>
      <c r="M44" s="25"/>
      <c r="N44" s="25"/>
      <c r="O44" s="23">
        <f t="shared" si="2"/>
        <v>14</v>
      </c>
      <c r="P44" s="37">
        <f>IF(O44="","",IF(E5="","",IF(O44&gt;=1,O44/E5)))</f>
        <v>2.8</v>
      </c>
    </row>
    <row r="45" spans="1:16" ht="15" x14ac:dyDescent="0.25">
      <c r="A45" s="32"/>
      <c r="B45" s="34">
        <v>4.5999999999999996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3" t="str">
        <f t="shared" si="2"/>
        <v/>
      </c>
      <c r="P45" s="37" t="str">
        <f>IF(O45="","",IF(E5="","",IF(O45&gt;=1,O45/E5)))</f>
        <v/>
      </c>
    </row>
    <row r="46" spans="1:16" ht="15.75" x14ac:dyDescent="0.25">
      <c r="A46" s="32"/>
      <c r="B46" s="2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2"/>
      <c r="P46" s="44"/>
    </row>
    <row r="47" spans="1:16" ht="15" x14ac:dyDescent="0.25">
      <c r="A47" s="32"/>
      <c r="B47" s="2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47" t="s">
        <v>6</v>
      </c>
    </row>
    <row r="48" spans="1:16" ht="15" x14ac:dyDescent="0.25">
      <c r="A48" s="32"/>
      <c r="B48" s="2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48">
        <f>IF(E5="","",IF(SUM(O52:O55)/4/E5=0,"",SUM(O52:O55)/4/E5))</f>
        <v>3.45</v>
      </c>
    </row>
    <row r="49" spans="1:16" ht="15" x14ac:dyDescent="0.25">
      <c r="A49" s="32"/>
      <c r="B49" s="2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3"/>
      <c r="P49" s="49"/>
    </row>
    <row r="50" spans="1:16" ht="15.75" x14ac:dyDescent="0.25">
      <c r="A50" s="32"/>
      <c r="B50" s="28"/>
      <c r="C50" s="198" t="s">
        <v>36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3"/>
      <c r="P50" s="44"/>
    </row>
    <row r="51" spans="1:16" ht="15" x14ac:dyDescent="0.25">
      <c r="A51" s="215" t="s">
        <v>7</v>
      </c>
      <c r="B51" s="216"/>
      <c r="C51" s="21">
        <v>1</v>
      </c>
      <c r="D51" s="3">
        <v>2</v>
      </c>
      <c r="E51" s="3">
        <v>3</v>
      </c>
      <c r="F51" s="3">
        <v>4</v>
      </c>
      <c r="G51" s="3">
        <v>5</v>
      </c>
      <c r="H51" s="3">
        <v>6</v>
      </c>
      <c r="I51" s="3">
        <v>7</v>
      </c>
      <c r="J51" s="3">
        <v>8</v>
      </c>
      <c r="K51" s="3">
        <v>9</v>
      </c>
      <c r="L51" s="3">
        <v>10</v>
      </c>
      <c r="M51" s="3">
        <v>11</v>
      </c>
      <c r="N51" s="3">
        <v>12</v>
      </c>
      <c r="O51" s="24"/>
      <c r="P51" s="36" t="s">
        <v>5</v>
      </c>
    </row>
    <row r="52" spans="1:16" ht="15" x14ac:dyDescent="0.25">
      <c r="A52" s="32"/>
      <c r="B52" s="34">
        <v>5.0999999999999996</v>
      </c>
      <c r="C52" s="25">
        <v>4</v>
      </c>
      <c r="D52" s="25">
        <v>4</v>
      </c>
      <c r="E52" s="25">
        <v>4</v>
      </c>
      <c r="F52" s="25">
        <v>3</v>
      </c>
      <c r="G52" s="25">
        <v>3</v>
      </c>
      <c r="H52" s="25"/>
      <c r="I52" s="25"/>
      <c r="J52" s="25"/>
      <c r="K52" s="25"/>
      <c r="L52" s="25"/>
      <c r="M52" s="25"/>
      <c r="N52" s="25"/>
      <c r="O52" s="23">
        <f>IF(SUM(C52:N52)&lt;1,"",IF(SUM(C52:N52)&gt;=1,SUM(C52:N52)))</f>
        <v>18</v>
      </c>
      <c r="P52" s="37">
        <f>IF(O52="","",IF(E5="","",IF(O52&gt;=1,O52/E5)))</f>
        <v>3.6</v>
      </c>
    </row>
    <row r="53" spans="1:16" ht="15" x14ac:dyDescent="0.25">
      <c r="A53" s="32"/>
      <c r="B53" s="34">
        <v>5.2</v>
      </c>
      <c r="C53" s="25">
        <v>4</v>
      </c>
      <c r="D53" s="25">
        <v>4</v>
      </c>
      <c r="E53" s="25">
        <v>4</v>
      </c>
      <c r="F53" s="25">
        <v>3</v>
      </c>
      <c r="G53" s="25">
        <v>4</v>
      </c>
      <c r="H53" s="25"/>
      <c r="I53" s="25"/>
      <c r="J53" s="25"/>
      <c r="K53" s="25"/>
      <c r="L53" s="25"/>
      <c r="M53" s="25"/>
      <c r="N53" s="25"/>
      <c r="O53" s="23">
        <f t="shared" ref="O53:O55" si="3">IF(SUM(C53:N53)&lt;1,"",IF(SUM(C53:N53)&gt;=1,SUM(C53:N53)))</f>
        <v>19</v>
      </c>
      <c r="P53" s="37">
        <f>IF(O53="","",IF(E5="","",IF(O53&gt;=1,O53/E5)))</f>
        <v>3.8</v>
      </c>
    </row>
    <row r="54" spans="1:16" ht="15" x14ac:dyDescent="0.25">
      <c r="A54" s="32"/>
      <c r="B54" s="34">
        <v>5.3</v>
      </c>
      <c r="C54" s="25">
        <v>3</v>
      </c>
      <c r="D54" s="25">
        <v>3</v>
      </c>
      <c r="E54" s="25">
        <v>3</v>
      </c>
      <c r="F54" s="25">
        <v>3</v>
      </c>
      <c r="G54" s="25">
        <v>3</v>
      </c>
      <c r="H54" s="25"/>
      <c r="I54" s="25"/>
      <c r="J54" s="25"/>
      <c r="K54" s="25"/>
      <c r="L54" s="25"/>
      <c r="M54" s="25"/>
      <c r="N54" s="25"/>
      <c r="O54" s="23">
        <f t="shared" si="3"/>
        <v>15</v>
      </c>
      <c r="P54" s="37">
        <f>IF(O54="","",IF(E5="","",IF(O54&gt;=1,O54/E5)))</f>
        <v>3</v>
      </c>
    </row>
    <row r="55" spans="1:16" ht="15" x14ac:dyDescent="0.25">
      <c r="A55" s="32"/>
      <c r="B55" s="34">
        <v>5.4</v>
      </c>
      <c r="C55" s="25">
        <v>3</v>
      </c>
      <c r="D55" s="25">
        <v>4</v>
      </c>
      <c r="E55" s="25">
        <v>3</v>
      </c>
      <c r="F55" s="25">
        <v>3</v>
      </c>
      <c r="G55" s="25">
        <v>4</v>
      </c>
      <c r="H55" s="25"/>
      <c r="I55" s="25"/>
      <c r="J55" s="25"/>
      <c r="K55" s="25"/>
      <c r="L55" s="25"/>
      <c r="M55" s="25"/>
      <c r="N55" s="25"/>
      <c r="O55" s="23">
        <f t="shared" si="3"/>
        <v>17</v>
      </c>
      <c r="P55" s="37">
        <f>IF(O55="","",IF(E5="","",IF(O55&gt;=1,O55/E5)))</f>
        <v>3.4</v>
      </c>
    </row>
    <row r="56" spans="1:16" ht="15" x14ac:dyDescent="0.25">
      <c r="A56" s="32"/>
      <c r="B56" s="28"/>
      <c r="C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2"/>
      <c r="P56" s="44"/>
    </row>
    <row r="57" spans="1:16" ht="15" x14ac:dyDescent="0.25">
      <c r="A57" s="32"/>
      <c r="B57" s="2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47" t="s">
        <v>6</v>
      </c>
    </row>
    <row r="58" spans="1:16" ht="15" x14ac:dyDescent="0.25">
      <c r="A58" s="32"/>
      <c r="B58" s="2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48">
        <f>IF(E5="","",IF(SUM(O62:O66)/5/E5=0,"",SUM(O62:O66)/5/E5))</f>
        <v>2.7600000000000002</v>
      </c>
    </row>
    <row r="59" spans="1:16" ht="15" x14ac:dyDescent="0.25">
      <c r="A59" s="32"/>
      <c r="B59" s="2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3"/>
      <c r="P59" s="54"/>
    </row>
    <row r="60" spans="1:16" ht="15.75" x14ac:dyDescent="0.25">
      <c r="A60" s="32"/>
      <c r="B60" s="28"/>
      <c r="C60" s="198" t="s">
        <v>36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3"/>
      <c r="P60" s="44"/>
    </row>
    <row r="61" spans="1:16" ht="15" x14ac:dyDescent="0.25">
      <c r="A61" s="215" t="s">
        <v>7</v>
      </c>
      <c r="B61" s="216"/>
      <c r="C61" s="26">
        <v>1</v>
      </c>
      <c r="D61" s="4">
        <v>2</v>
      </c>
      <c r="E61" s="4">
        <v>3</v>
      </c>
      <c r="F61" s="4">
        <v>4</v>
      </c>
      <c r="G61" s="4">
        <v>5</v>
      </c>
      <c r="H61" s="4">
        <v>6</v>
      </c>
      <c r="I61" s="4">
        <v>7</v>
      </c>
      <c r="J61" s="4">
        <v>8</v>
      </c>
      <c r="K61" s="4">
        <v>9</v>
      </c>
      <c r="L61" s="4">
        <v>10</v>
      </c>
      <c r="M61" s="4">
        <v>11</v>
      </c>
      <c r="N61" s="4">
        <v>12</v>
      </c>
      <c r="O61" s="24"/>
      <c r="P61" s="36" t="s">
        <v>5</v>
      </c>
    </row>
    <row r="62" spans="1:16" ht="15" x14ac:dyDescent="0.25">
      <c r="A62" s="32"/>
      <c r="B62" s="34">
        <v>6.1</v>
      </c>
      <c r="C62" s="25">
        <v>3</v>
      </c>
      <c r="D62" s="25">
        <v>3</v>
      </c>
      <c r="E62" s="25">
        <v>3</v>
      </c>
      <c r="F62" s="25">
        <v>2</v>
      </c>
      <c r="G62" s="25">
        <v>4</v>
      </c>
      <c r="H62" s="25"/>
      <c r="I62" s="25"/>
      <c r="J62" s="25"/>
      <c r="K62" s="25"/>
      <c r="L62" s="25"/>
      <c r="M62" s="25"/>
      <c r="N62" s="25"/>
      <c r="O62" s="23">
        <f>IF(SUM(C62:N62)&lt;1,"",IF(SUM(C62:N62)&gt;=1,SUM(C62:N62)))</f>
        <v>15</v>
      </c>
      <c r="P62" s="37">
        <f>IF(O62="","",IF(E5="","",IF(O62&gt;=1,O62/E5)))</f>
        <v>3</v>
      </c>
    </row>
    <row r="63" spans="1:16" ht="15" x14ac:dyDescent="0.25">
      <c r="A63" s="32"/>
      <c r="B63" s="34">
        <v>6.2</v>
      </c>
      <c r="C63" s="25">
        <v>4</v>
      </c>
      <c r="D63" s="25">
        <v>4</v>
      </c>
      <c r="E63" s="25">
        <v>4</v>
      </c>
      <c r="F63" s="25">
        <v>3</v>
      </c>
      <c r="G63" s="25">
        <v>3</v>
      </c>
      <c r="H63" s="25"/>
      <c r="I63" s="25"/>
      <c r="J63" s="25"/>
      <c r="K63" s="25"/>
      <c r="L63" s="25"/>
      <c r="M63" s="25"/>
      <c r="N63" s="25"/>
      <c r="O63" s="23">
        <f t="shared" ref="O63:O66" si="4">IF(SUM(C63:N63)&lt;1,"",IF(SUM(C63:N63)&gt;=1,SUM(C63:N63)))</f>
        <v>18</v>
      </c>
      <c r="P63" s="37">
        <f>IF(O63="","",IF(E5="","",IF(O63&gt;=1,O63/E5)))</f>
        <v>3.6</v>
      </c>
    </row>
    <row r="64" spans="1:16" ht="15" x14ac:dyDescent="0.25">
      <c r="A64" s="32"/>
      <c r="B64" s="34">
        <v>6.3</v>
      </c>
      <c r="C64" s="25">
        <v>4</v>
      </c>
      <c r="D64" s="25">
        <v>3</v>
      </c>
      <c r="E64" s="25">
        <v>4</v>
      </c>
      <c r="F64" s="25">
        <v>3</v>
      </c>
      <c r="G64" s="25">
        <v>3</v>
      </c>
      <c r="H64" s="25"/>
      <c r="I64" s="25"/>
      <c r="J64" s="25"/>
      <c r="K64" s="25"/>
      <c r="L64" s="25"/>
      <c r="M64" s="25"/>
      <c r="N64" s="25"/>
      <c r="O64" s="23">
        <f t="shared" si="4"/>
        <v>17</v>
      </c>
      <c r="P64" s="37">
        <f>IF(O64="","",IF(E5="","",IF(O64&gt;=1,O64/E5)))</f>
        <v>3.4</v>
      </c>
    </row>
    <row r="65" spans="1:16" ht="15" x14ac:dyDescent="0.25">
      <c r="A65" s="32"/>
      <c r="B65" s="34">
        <v>6.4</v>
      </c>
      <c r="C65" s="25">
        <v>3</v>
      </c>
      <c r="D65" s="25">
        <v>3</v>
      </c>
      <c r="E65" s="25">
        <v>2</v>
      </c>
      <c r="F65" s="25">
        <v>3</v>
      </c>
      <c r="G65" s="25">
        <v>2</v>
      </c>
      <c r="H65" s="25"/>
      <c r="I65" s="25"/>
      <c r="J65" s="25"/>
      <c r="K65" s="25"/>
      <c r="L65" s="25"/>
      <c r="M65" s="25"/>
      <c r="N65" s="25"/>
      <c r="O65" s="23">
        <f t="shared" si="4"/>
        <v>13</v>
      </c>
      <c r="P65" s="37">
        <f>IF(O65="","",IF(E5="","",IF(O65&gt;=1,O65/E5)))</f>
        <v>2.6</v>
      </c>
    </row>
    <row r="66" spans="1:16" ht="15" x14ac:dyDescent="0.25">
      <c r="A66" s="38"/>
      <c r="B66" s="34">
        <v>6.5</v>
      </c>
      <c r="C66" s="25">
        <v>1</v>
      </c>
      <c r="D66" s="25">
        <v>2</v>
      </c>
      <c r="E66" s="25">
        <v>1</v>
      </c>
      <c r="F66" s="25">
        <v>1</v>
      </c>
      <c r="G66" s="25">
        <v>1</v>
      </c>
      <c r="H66" s="25"/>
      <c r="I66" s="25"/>
      <c r="J66" s="25"/>
      <c r="K66" s="25"/>
      <c r="L66" s="25"/>
      <c r="M66" s="25"/>
      <c r="N66" s="25"/>
      <c r="O66" s="23">
        <f t="shared" si="4"/>
        <v>6</v>
      </c>
      <c r="P66" s="37">
        <f>IF(O66="","",IF(E5="","",IF(O66&gt;=1,O66/E5)))</f>
        <v>1.2</v>
      </c>
    </row>
    <row r="67" spans="1:16" ht="15.75" thickBot="1" x14ac:dyDescent="0.3">
      <c r="A67" s="55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P67" s="59"/>
    </row>
    <row r="68" spans="1:16" ht="15" x14ac:dyDescent="0.25">
      <c r="B68" s="30"/>
    </row>
    <row r="69" spans="1:16" ht="15" x14ac:dyDescent="0.25">
      <c r="B69" s="30"/>
    </row>
    <row r="70" spans="1:16" ht="15" x14ac:dyDescent="0.25">
      <c r="B70" s="30"/>
    </row>
    <row r="71" spans="1:16" ht="15" x14ac:dyDescent="0.25">
      <c r="B71" s="30"/>
    </row>
    <row r="72" spans="1:16" ht="15" x14ac:dyDescent="0.25">
      <c r="B72" s="30"/>
    </row>
    <row r="73" spans="1:16" x14ac:dyDescent="0.25">
      <c r="B73" s="30"/>
    </row>
    <row r="74" spans="1:16" x14ac:dyDescent="0.25">
      <c r="B74" s="30"/>
    </row>
    <row r="75" spans="1:16" x14ac:dyDescent="0.25">
      <c r="B75" s="30"/>
    </row>
    <row r="76" spans="1:16" x14ac:dyDescent="0.25">
      <c r="B76" s="30"/>
    </row>
    <row r="77" spans="1:16" x14ac:dyDescent="0.25">
      <c r="B77" s="30"/>
    </row>
    <row r="78" spans="1:16" x14ac:dyDescent="0.25">
      <c r="B78" s="30"/>
    </row>
    <row r="79" spans="1:16" x14ac:dyDescent="0.25">
      <c r="B79" s="30"/>
    </row>
    <row r="80" spans="1:16" x14ac:dyDescent="0.25">
      <c r="B80" s="30"/>
    </row>
    <row r="81" spans="2:2" x14ac:dyDescent="0.25">
      <c r="B81" s="30"/>
    </row>
    <row r="82" spans="2:2" x14ac:dyDescent="0.25">
      <c r="B82" s="30"/>
    </row>
    <row r="83" spans="2:2" x14ac:dyDescent="0.25">
      <c r="B83" s="30"/>
    </row>
    <row r="84" spans="2:2" x14ac:dyDescent="0.25">
      <c r="B84" s="30"/>
    </row>
    <row r="85" spans="2:2" x14ac:dyDescent="0.25">
      <c r="B85" s="30"/>
    </row>
    <row r="86" spans="2:2" x14ac:dyDescent="0.25">
      <c r="B86" s="30"/>
    </row>
  </sheetData>
  <sheetProtection password="ED01" sheet="1" objects="1" scenarios="1" selectLockedCells="1"/>
  <mergeCells count="23">
    <mergeCell ref="C34:N34"/>
    <mergeCell ref="A39:B39"/>
    <mergeCell ref="A51:B51"/>
    <mergeCell ref="A61:B61"/>
    <mergeCell ref="A11:B11"/>
    <mergeCell ref="A22:B22"/>
    <mergeCell ref="A31:B31"/>
    <mergeCell ref="C46:N46"/>
    <mergeCell ref="C50:N50"/>
    <mergeCell ref="C60:N60"/>
    <mergeCell ref="C38:N38"/>
    <mergeCell ref="C10:N10"/>
    <mergeCell ref="C21:N21"/>
    <mergeCell ref="C26:N26"/>
    <mergeCell ref="C30:N30"/>
    <mergeCell ref="A2:P2"/>
    <mergeCell ref="K4:M4"/>
    <mergeCell ref="D3:H3"/>
    <mergeCell ref="A5:D5"/>
    <mergeCell ref="K5:M5"/>
    <mergeCell ref="A4:C4"/>
    <mergeCell ref="D4:H4"/>
    <mergeCell ref="A3:C3"/>
  </mergeCells>
  <conditionalFormatting sqref="D12:N16 C13:G16">
    <cfRule type="cellIs" dxfId="101" priority="92" operator="greaterThan">
      <formula>4</formula>
    </cfRule>
  </conditionalFormatting>
  <conditionalFormatting sqref="D12:N16 C13:G16">
    <cfRule type="cellIs" dxfId="100" priority="91" operator="lessThan">
      <formula>1</formula>
    </cfRule>
  </conditionalFormatting>
  <conditionalFormatting sqref="C23:N25">
    <cfRule type="cellIs" dxfId="99" priority="89" operator="greaterThan">
      <formula>4</formula>
    </cfRule>
  </conditionalFormatting>
  <conditionalFormatting sqref="C23:N25">
    <cfRule type="cellIs" dxfId="98" priority="88" operator="lessThan">
      <formula>1</formula>
    </cfRule>
  </conditionalFormatting>
  <conditionalFormatting sqref="C23">
    <cfRule type="cellIs" dxfId="97" priority="87" operator="equal">
      <formula>""""""</formula>
    </cfRule>
  </conditionalFormatting>
  <conditionalFormatting sqref="C32:N33">
    <cfRule type="cellIs" dxfId="96" priority="86" operator="greaterThan">
      <formula>4</formula>
    </cfRule>
  </conditionalFormatting>
  <conditionalFormatting sqref="C32:N33">
    <cfRule type="cellIs" dxfId="95" priority="85" operator="lessThan">
      <formula>1</formula>
    </cfRule>
  </conditionalFormatting>
  <conditionalFormatting sqref="C40:N44 C41:C45">
    <cfRule type="cellIs" dxfId="94" priority="84" operator="greaterThan">
      <formula>4</formula>
    </cfRule>
  </conditionalFormatting>
  <conditionalFormatting sqref="C40:N44 C41:C45">
    <cfRule type="cellIs" dxfId="93" priority="83" operator="lessThan">
      <formula>1</formula>
    </cfRule>
  </conditionalFormatting>
  <conditionalFormatting sqref="C40:C45">
    <cfRule type="cellIs" dxfId="92" priority="82" operator="equal">
      <formula>""""""</formula>
    </cfRule>
  </conditionalFormatting>
  <conditionalFormatting sqref="C45:N45">
    <cfRule type="cellIs" dxfId="91" priority="81" operator="greaterThan">
      <formula>4</formula>
    </cfRule>
  </conditionalFormatting>
  <conditionalFormatting sqref="C45:N45">
    <cfRule type="cellIs" dxfId="90" priority="80" operator="lessThan">
      <formula>1</formula>
    </cfRule>
  </conditionalFormatting>
  <conditionalFormatting sqref="C52:N54 C53:C55">
    <cfRule type="cellIs" dxfId="89" priority="79" operator="greaterThan">
      <formula>4</formula>
    </cfRule>
  </conditionalFormatting>
  <conditionalFormatting sqref="C52:N54 C53:C55">
    <cfRule type="cellIs" dxfId="88" priority="78" operator="lessThan">
      <formula>1</formula>
    </cfRule>
  </conditionalFormatting>
  <conditionalFormatting sqref="C55:N55">
    <cfRule type="cellIs" dxfId="87" priority="77" operator="greaterThan">
      <formula>4</formula>
    </cfRule>
  </conditionalFormatting>
  <conditionalFormatting sqref="C55:N55">
    <cfRule type="cellIs" dxfId="86" priority="76" operator="lessThan">
      <formula>1</formula>
    </cfRule>
  </conditionalFormatting>
  <conditionalFormatting sqref="C62:N64 C63:C66">
    <cfRule type="cellIs" dxfId="85" priority="75" operator="greaterThan">
      <formula>4</formula>
    </cfRule>
  </conditionalFormatting>
  <conditionalFormatting sqref="C62:N64 C63:C66">
    <cfRule type="cellIs" dxfId="84" priority="74" operator="lessThan">
      <formula>1</formula>
    </cfRule>
  </conditionalFormatting>
  <conditionalFormatting sqref="C65:N65">
    <cfRule type="cellIs" dxfId="83" priority="73" operator="greaterThan">
      <formula>4</formula>
    </cfRule>
  </conditionalFormatting>
  <conditionalFormatting sqref="C65:N65">
    <cfRule type="cellIs" dxfId="82" priority="72" operator="lessThan">
      <formula>1</formula>
    </cfRule>
  </conditionalFormatting>
  <conditionalFormatting sqref="C66:N66">
    <cfRule type="cellIs" dxfId="81" priority="71" operator="greaterThan">
      <formula>4</formula>
    </cfRule>
  </conditionalFormatting>
  <conditionalFormatting sqref="C66:N66">
    <cfRule type="cellIs" dxfId="80" priority="70" operator="lessThan">
      <formula>1</formula>
    </cfRule>
  </conditionalFormatting>
  <conditionalFormatting sqref="C12:G12">
    <cfRule type="cellIs" priority="57" operator="between">
      <formula>1</formula>
      <formula>4</formula>
    </cfRule>
    <cfRule type="cellIs" priority="56" operator="between">
      <formula>1</formula>
      <formula>4</formula>
    </cfRule>
  </conditionalFormatting>
  <conditionalFormatting sqref="C12:G12">
    <cfRule type="cellIs" dxfId="79" priority="55" operator="greaterThan">
      <formula>4</formula>
    </cfRule>
  </conditionalFormatting>
  <conditionalFormatting sqref="C12:G12">
    <cfRule type="cellIs" dxfId="78" priority="54" operator="lessThan">
      <formula>1</formula>
    </cfRule>
  </conditionalFormatting>
  <conditionalFormatting sqref="C23:G25">
    <cfRule type="cellIs" dxfId="77" priority="53" operator="greaterThan">
      <formula>4</formula>
    </cfRule>
  </conditionalFormatting>
  <conditionalFormatting sqref="C23:G25">
    <cfRule type="cellIs" dxfId="76" priority="52" operator="lessThan">
      <formula>1</formula>
    </cfRule>
  </conditionalFormatting>
  <conditionalFormatting sqref="C32:G33">
    <cfRule type="cellIs" dxfId="75" priority="51" operator="greaterThan">
      <formula>4</formula>
    </cfRule>
  </conditionalFormatting>
  <conditionalFormatting sqref="C32:G33">
    <cfRule type="cellIs" dxfId="74" priority="50" operator="lessThan">
      <formula>1</formula>
    </cfRule>
  </conditionalFormatting>
  <conditionalFormatting sqref="C32">
    <cfRule type="cellIs" dxfId="73" priority="49" operator="equal">
      <formula>""""""</formula>
    </cfRule>
  </conditionalFormatting>
  <conditionalFormatting sqref="C32:G33">
    <cfRule type="cellIs" dxfId="72" priority="48" operator="greaterThan">
      <formula>4</formula>
    </cfRule>
  </conditionalFormatting>
  <conditionalFormatting sqref="C32:G33">
    <cfRule type="cellIs" dxfId="71" priority="47" operator="lessThan">
      <formula>1</formula>
    </cfRule>
  </conditionalFormatting>
  <conditionalFormatting sqref="C40:G42 C41:C45">
    <cfRule type="cellIs" dxfId="70" priority="46" operator="greaterThan">
      <formula>4</formula>
    </cfRule>
  </conditionalFormatting>
  <conditionalFormatting sqref="C40:G42 C41:C45">
    <cfRule type="cellIs" dxfId="69" priority="45" operator="lessThan">
      <formula>1</formula>
    </cfRule>
  </conditionalFormatting>
  <conditionalFormatting sqref="C40:C45">
    <cfRule type="cellIs" dxfId="68" priority="44" operator="equal">
      <formula>""""""</formula>
    </cfRule>
  </conditionalFormatting>
  <conditionalFormatting sqref="C40:G42 C41:C45">
    <cfRule type="cellIs" dxfId="67" priority="43" operator="greaterThan">
      <formula>4</formula>
    </cfRule>
  </conditionalFormatting>
  <conditionalFormatting sqref="C40:G42 C41:C45">
    <cfRule type="cellIs" dxfId="66" priority="42" operator="lessThan">
      <formula>1</formula>
    </cfRule>
  </conditionalFormatting>
  <conditionalFormatting sqref="C43:G44">
    <cfRule type="cellIs" dxfId="65" priority="41" operator="greaterThan">
      <formula>4</formula>
    </cfRule>
  </conditionalFormatting>
  <conditionalFormatting sqref="C43:G44">
    <cfRule type="cellIs" dxfId="64" priority="40" operator="lessThan">
      <formula>1</formula>
    </cfRule>
  </conditionalFormatting>
  <conditionalFormatting sqref="C43:G44">
    <cfRule type="cellIs" dxfId="63" priority="39" operator="greaterThan">
      <formula>4</formula>
    </cfRule>
  </conditionalFormatting>
  <conditionalFormatting sqref="C43:G44">
    <cfRule type="cellIs" dxfId="62" priority="38" operator="lessThan">
      <formula>1</formula>
    </cfRule>
  </conditionalFormatting>
  <conditionalFormatting sqref="C43:G45">
    <cfRule type="cellIs" dxfId="61" priority="37" operator="greaterThan">
      <formula>4</formula>
    </cfRule>
  </conditionalFormatting>
  <conditionalFormatting sqref="C43:G45">
    <cfRule type="cellIs" dxfId="60" priority="36" operator="lessThan">
      <formula>1</formula>
    </cfRule>
  </conditionalFormatting>
  <conditionalFormatting sqref="C43">
    <cfRule type="cellIs" dxfId="59" priority="35" operator="equal">
      <formula>""""""</formula>
    </cfRule>
  </conditionalFormatting>
  <conditionalFormatting sqref="C43:G45">
    <cfRule type="cellIs" dxfId="58" priority="34" operator="greaterThan">
      <formula>4</formula>
    </cfRule>
  </conditionalFormatting>
  <conditionalFormatting sqref="C43:G45">
    <cfRule type="cellIs" dxfId="57" priority="33" operator="lessThan">
      <formula>1</formula>
    </cfRule>
  </conditionalFormatting>
  <conditionalFormatting sqref="C52:G55">
    <cfRule type="cellIs" dxfId="56" priority="32" operator="greaterThan">
      <formula>4</formula>
    </cfRule>
  </conditionalFormatting>
  <conditionalFormatting sqref="C52:G55">
    <cfRule type="cellIs" dxfId="55" priority="31" operator="lessThan">
      <formula>1</formula>
    </cfRule>
  </conditionalFormatting>
  <conditionalFormatting sqref="C52:G53 C53:C55">
    <cfRule type="cellIs" dxfId="54" priority="30" operator="greaterThan">
      <formula>4</formula>
    </cfRule>
  </conditionalFormatting>
  <conditionalFormatting sqref="C52:G53 C53:C55">
    <cfRule type="cellIs" dxfId="53" priority="29" operator="lessThan">
      <formula>1</formula>
    </cfRule>
  </conditionalFormatting>
  <conditionalFormatting sqref="C52:G53 C53:C55">
    <cfRule type="cellIs" dxfId="52" priority="28" operator="greaterThan">
      <formula>4</formula>
    </cfRule>
  </conditionalFormatting>
  <conditionalFormatting sqref="C52:G53 C53:C55">
    <cfRule type="cellIs" dxfId="51" priority="27" operator="lessThan">
      <formula>1</formula>
    </cfRule>
  </conditionalFormatting>
  <conditionalFormatting sqref="C54:G55">
    <cfRule type="cellIs" dxfId="50" priority="26" operator="greaterThan">
      <formula>4</formula>
    </cfRule>
  </conditionalFormatting>
  <conditionalFormatting sqref="C54:G55">
    <cfRule type="cellIs" dxfId="49" priority="25" operator="lessThan">
      <formula>1</formula>
    </cfRule>
  </conditionalFormatting>
  <conditionalFormatting sqref="C54:G55">
    <cfRule type="cellIs" dxfId="48" priority="24" operator="greaterThan">
      <formula>4</formula>
    </cfRule>
  </conditionalFormatting>
  <conditionalFormatting sqref="C54:G55">
    <cfRule type="cellIs" dxfId="47" priority="23" operator="lessThan">
      <formula>1</formula>
    </cfRule>
  </conditionalFormatting>
  <conditionalFormatting sqref="C54:G55">
    <cfRule type="cellIs" dxfId="46" priority="22" operator="greaterThan">
      <formula>4</formula>
    </cfRule>
  </conditionalFormatting>
  <conditionalFormatting sqref="C54:G55">
    <cfRule type="cellIs" dxfId="45" priority="21" operator="lessThan">
      <formula>1</formula>
    </cfRule>
  </conditionalFormatting>
  <conditionalFormatting sqref="C54">
    <cfRule type="cellIs" dxfId="44" priority="20" operator="equal">
      <formula>""""""</formula>
    </cfRule>
  </conditionalFormatting>
  <conditionalFormatting sqref="C54:G55">
    <cfRule type="cellIs" dxfId="43" priority="19" operator="greaterThan">
      <formula>4</formula>
    </cfRule>
  </conditionalFormatting>
  <conditionalFormatting sqref="C54:G55">
    <cfRule type="cellIs" dxfId="42" priority="18" operator="lessThan">
      <formula>1</formula>
    </cfRule>
  </conditionalFormatting>
  <conditionalFormatting sqref="C62:G65 C63:C66">
    <cfRule type="cellIs" dxfId="41" priority="17" operator="greaterThan">
      <formula>4</formula>
    </cfRule>
  </conditionalFormatting>
  <conditionalFormatting sqref="C62:G65 C63:C66">
    <cfRule type="cellIs" dxfId="40" priority="16" operator="lessThan">
      <formula>1</formula>
    </cfRule>
  </conditionalFormatting>
  <conditionalFormatting sqref="C66:G66">
    <cfRule type="cellIs" dxfId="39" priority="15" operator="greaterThan">
      <formula>4</formula>
    </cfRule>
  </conditionalFormatting>
  <conditionalFormatting sqref="C66:G66">
    <cfRule type="cellIs" dxfId="38" priority="14" operator="lessThan">
      <formula>1</formula>
    </cfRule>
  </conditionalFormatting>
  <conditionalFormatting sqref="C62:G63 C63:C66">
    <cfRule type="cellIs" dxfId="37" priority="13" operator="greaterThan">
      <formula>4</formula>
    </cfRule>
  </conditionalFormatting>
  <conditionalFormatting sqref="C62:G63 C63:C66">
    <cfRule type="cellIs" dxfId="36" priority="12" operator="lessThan">
      <formula>1</formula>
    </cfRule>
  </conditionalFormatting>
  <conditionalFormatting sqref="C62:G63 C63:C66">
    <cfRule type="cellIs" dxfId="35" priority="11" operator="greaterThan">
      <formula>4</formula>
    </cfRule>
  </conditionalFormatting>
  <conditionalFormatting sqref="C62:G63 C63:C66">
    <cfRule type="cellIs" dxfId="34" priority="10" operator="lessThan">
      <formula>1</formula>
    </cfRule>
  </conditionalFormatting>
  <conditionalFormatting sqref="C64:G65">
    <cfRule type="cellIs" dxfId="33" priority="9" operator="greaterThan">
      <formula>4</formula>
    </cfRule>
  </conditionalFormatting>
  <conditionalFormatting sqref="C64:G65">
    <cfRule type="cellIs" dxfId="32" priority="8" operator="lessThan">
      <formula>1</formula>
    </cfRule>
  </conditionalFormatting>
  <conditionalFormatting sqref="C64:G65">
    <cfRule type="cellIs" dxfId="31" priority="7" operator="greaterThan">
      <formula>4</formula>
    </cfRule>
  </conditionalFormatting>
  <conditionalFormatting sqref="C64:G65">
    <cfRule type="cellIs" dxfId="30" priority="6" operator="lessThan">
      <formula>1</formula>
    </cfRule>
  </conditionalFormatting>
  <conditionalFormatting sqref="C64:G66">
    <cfRule type="cellIs" dxfId="29" priority="5" operator="greaterThan">
      <formula>4</formula>
    </cfRule>
  </conditionalFormatting>
  <conditionalFormatting sqref="C64:G66">
    <cfRule type="cellIs" dxfId="28" priority="4" operator="lessThan">
      <formula>1</formula>
    </cfRule>
  </conditionalFormatting>
  <conditionalFormatting sqref="C64">
    <cfRule type="cellIs" dxfId="27" priority="3" operator="equal">
      <formula>""""""</formula>
    </cfRule>
  </conditionalFormatting>
  <conditionalFormatting sqref="C64:G66">
    <cfRule type="cellIs" dxfId="26" priority="2" operator="greaterThan">
      <formula>4</formula>
    </cfRule>
  </conditionalFormatting>
  <conditionalFormatting sqref="C64:G66">
    <cfRule type="cellIs" dxfId="25" priority="1" operator="lessThan">
      <formula>1</formula>
    </cfRule>
  </conditionalFormatting>
  <dataValidations count="1">
    <dataValidation type="whole" allowBlank="1" showInputMessage="1" showErrorMessage="1" error="You must enter a 1, 2, 3, or 4." sqref="C12:N16 C23:N25 C32:N33 C52:N55 C40:N45 C62:N66">
      <formula1>1</formula1>
      <formula2>4</formula2>
    </dataValidation>
  </dataValidations>
  <printOptions horizontalCentered="1"/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C11" sqref="C11"/>
    </sheetView>
  </sheetViews>
  <sheetFormatPr defaultRowHeight="13.8" x14ac:dyDescent="0.25"/>
  <cols>
    <col min="15" max="15" width="0" hidden="1" customWidth="1"/>
    <col min="16" max="16" width="24" bestFit="1" customWidth="1"/>
  </cols>
  <sheetData>
    <row r="1" spans="1:16" ht="22.5" x14ac:dyDescent="0.3">
      <c r="A1" s="219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</row>
    <row r="2" spans="1:16" ht="15" customHeight="1" thickBot="1" x14ac:dyDescent="0.35">
      <c r="A2" s="144"/>
      <c r="B2" s="142"/>
      <c r="C2" s="142"/>
      <c r="D2" s="142"/>
      <c r="E2" s="142"/>
      <c r="F2" s="11"/>
      <c r="G2" s="11"/>
      <c r="H2" s="11"/>
      <c r="I2" s="11"/>
      <c r="J2" s="11"/>
      <c r="K2" s="11"/>
      <c r="L2" s="11"/>
      <c r="M2" s="11"/>
      <c r="N2" s="11"/>
      <c r="O2" s="11"/>
      <c r="P2" s="138"/>
    </row>
    <row r="3" spans="1:16" ht="15" customHeight="1" thickBot="1" x14ac:dyDescent="0.35">
      <c r="A3" s="143" t="s">
        <v>13</v>
      </c>
      <c r="B3" s="140"/>
      <c r="C3" s="140"/>
      <c r="D3" s="173" t="str">
        <f>IF('General Data'!D3:H3="","",'General Data'!D3:H3)</f>
        <v>XYZ School Corporation</v>
      </c>
      <c r="E3" s="174"/>
      <c r="F3" s="175"/>
      <c r="G3" s="176"/>
      <c r="H3" s="11"/>
      <c r="I3" s="11"/>
      <c r="J3" s="11"/>
      <c r="K3" s="11"/>
      <c r="L3" s="11"/>
      <c r="M3" s="11"/>
      <c r="N3" s="11"/>
      <c r="O3" s="11"/>
      <c r="P3" s="138"/>
    </row>
    <row r="4" spans="1:16" ht="15.75" thickBot="1" x14ac:dyDescent="0.3">
      <c r="A4" s="32"/>
      <c r="B4" s="28"/>
      <c r="C4" s="10"/>
      <c r="D4" s="11"/>
      <c r="E4" s="11"/>
      <c r="F4" s="11"/>
      <c r="G4" s="11"/>
      <c r="H4" s="11"/>
      <c r="I4" s="11"/>
      <c r="J4" s="11"/>
      <c r="K4" s="131" t="s">
        <v>23</v>
      </c>
      <c r="L4" s="132"/>
      <c r="M4" s="104"/>
      <c r="N4" s="104"/>
      <c r="O4" s="104"/>
      <c r="P4" s="152" t="s">
        <v>51</v>
      </c>
    </row>
    <row r="5" spans="1:16" s="149" customFormat="1" ht="15" customHeight="1" thickBot="1" x14ac:dyDescent="0.3">
      <c r="A5" s="141" t="s">
        <v>49</v>
      </c>
      <c r="B5" s="147"/>
      <c r="C5" s="148"/>
      <c r="D5" s="145"/>
      <c r="E5" s="172">
        <v>2</v>
      </c>
      <c r="F5" s="11"/>
      <c r="G5" s="11"/>
      <c r="H5" s="11"/>
      <c r="I5" s="11"/>
      <c r="J5" s="11"/>
      <c r="K5" s="131" t="s">
        <v>26</v>
      </c>
      <c r="L5" s="132"/>
      <c r="M5" s="104"/>
      <c r="N5" s="104"/>
      <c r="O5" s="104"/>
      <c r="P5" s="152" t="s">
        <v>52</v>
      </c>
    </row>
    <row r="6" spans="1:16" ht="15" customHeight="1" x14ac:dyDescent="0.25">
      <c r="A6" s="32"/>
      <c r="B6" s="28"/>
      <c r="C6" s="10"/>
      <c r="D6" s="11"/>
      <c r="E6" s="11"/>
      <c r="F6" s="11"/>
      <c r="G6" s="11"/>
      <c r="H6" s="11"/>
      <c r="I6" s="11"/>
      <c r="J6" s="11"/>
      <c r="K6" s="131" t="s">
        <v>24</v>
      </c>
      <c r="L6" s="132"/>
      <c r="M6" s="129"/>
      <c r="N6" s="129"/>
      <c r="O6" s="129"/>
      <c r="P6" s="153" t="s">
        <v>53</v>
      </c>
    </row>
    <row r="7" spans="1:16" ht="15" customHeight="1" thickBot="1" x14ac:dyDescent="0.3">
      <c r="A7" s="32"/>
      <c r="B7" s="28"/>
      <c r="C7" s="10"/>
      <c r="D7" s="11"/>
      <c r="E7" s="11"/>
      <c r="F7" s="11"/>
      <c r="G7" s="11"/>
      <c r="H7" s="11"/>
      <c r="I7" s="11"/>
      <c r="J7" s="11"/>
      <c r="K7" s="133" t="s">
        <v>25</v>
      </c>
      <c r="L7" s="134"/>
      <c r="M7" s="130"/>
      <c r="N7" s="130"/>
      <c r="O7" s="130"/>
      <c r="P7" s="154" t="s">
        <v>54</v>
      </c>
    </row>
    <row r="8" spans="1:16" ht="15" customHeight="1" x14ac:dyDescent="0.25">
      <c r="A8" s="32"/>
      <c r="B8" s="28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8"/>
    </row>
    <row r="9" spans="1:16" s="2" customFormat="1" ht="15" customHeight="1" x14ac:dyDescent="0.3">
      <c r="A9" s="50"/>
      <c r="B9" s="29"/>
      <c r="C9" s="198" t="s">
        <v>36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65"/>
      <c r="P9" s="51"/>
    </row>
    <row r="10" spans="1:16" s="1" customFormat="1" ht="15" customHeight="1" x14ac:dyDescent="0.2">
      <c r="A10" s="215" t="s">
        <v>47</v>
      </c>
      <c r="B10" s="216"/>
      <c r="C10" s="21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169"/>
      <c r="P10" s="36" t="s">
        <v>66</v>
      </c>
    </row>
    <row r="11" spans="1:16" ht="15" x14ac:dyDescent="0.25">
      <c r="A11" s="32"/>
      <c r="B11" s="137">
        <v>1</v>
      </c>
      <c r="C11" s="25">
        <v>4</v>
      </c>
      <c r="D11" s="25">
        <v>4</v>
      </c>
      <c r="E11" s="25">
        <v>4</v>
      </c>
      <c r="F11" s="25">
        <v>4</v>
      </c>
      <c r="G11" s="25">
        <v>3</v>
      </c>
      <c r="H11" s="25"/>
      <c r="I11" s="25"/>
      <c r="J11" s="25"/>
      <c r="K11" s="25"/>
      <c r="L11" s="25"/>
      <c r="M11" s="25"/>
      <c r="N11" s="25"/>
      <c r="O11" s="170">
        <f>SUM(C11:N11)</f>
        <v>19</v>
      </c>
      <c r="P11" s="37" t="str">
        <f>IF('General Data'!D9="","",IF(O11=0,"",IF(O11/'General Data'!D9=4,"Highly Effective",IF(O11/'General Data'!D9&gt;=3,"Effective",IF(O11/'General Data'!D9&gt;=2,"Needs Improvement",IF(O11/'General Data'!D9=1&gt;1,"Ineffective"))))))</f>
        <v>Effective</v>
      </c>
    </row>
    <row r="12" spans="1:16" ht="15" x14ac:dyDescent="0.25">
      <c r="A12" s="32"/>
      <c r="B12" s="137">
        <v>2</v>
      </c>
      <c r="C12" s="25">
        <v>3</v>
      </c>
      <c r="D12" s="25">
        <v>3</v>
      </c>
      <c r="E12" s="25">
        <v>3</v>
      </c>
      <c r="F12" s="25">
        <v>3</v>
      </c>
      <c r="G12" s="25">
        <v>4</v>
      </c>
      <c r="H12" s="25"/>
      <c r="I12" s="25"/>
      <c r="J12" s="25"/>
      <c r="K12" s="25"/>
      <c r="L12" s="25"/>
      <c r="M12" s="25"/>
      <c r="N12" s="25"/>
      <c r="O12" s="170">
        <f t="shared" ref="O12:O16" si="0">SUM(C12:N12)</f>
        <v>16</v>
      </c>
      <c r="P12" s="37" t="str">
        <f>IF('General Data'!D9="","",IF(O12=0,"",IF(O12/'General Data'!D9=4,"Highly Effective",IF(O12/'General Data'!D9&gt;=3,"Effective",IF(O12/'General Data'!D9&gt;=2,"Needs Improvement",IF(O12/'General Data'!D9&lt;=1&gt;1,"Ineffective"))))))</f>
        <v>Effective</v>
      </c>
    </row>
    <row r="13" spans="1:16" ht="15" x14ac:dyDescent="0.25">
      <c r="A13" s="32"/>
      <c r="B13" s="137">
        <v>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70">
        <f t="shared" si="0"/>
        <v>0</v>
      </c>
      <c r="P13" s="37" t="str">
        <f>IF('General Data'!D9="","",IF(O13=0,"",IF(O13/'General Data'!D9=4,"Highly Effective",IF(O13/'General Data'!D9&gt;=3,"Effective",IF(O13/'General Data'!D9&gt;=2,"Needs Improvement",IF(O13/'General Data'!D9&lt;=1&gt;1,"Ineffective"))))))</f>
        <v/>
      </c>
    </row>
    <row r="14" spans="1:16" ht="15" x14ac:dyDescent="0.25">
      <c r="A14" s="32"/>
      <c r="B14" s="137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70">
        <f t="shared" si="0"/>
        <v>0</v>
      </c>
      <c r="P14" s="37" t="str">
        <f>IF('General Data'!D9="","",IF(O14=0,"",IF(O14/'General Data'!D9=4,"Highly Effective",IF(O14/'General Data'!D9&gt;=3,"Effective",IF(O14/'General Data'!D9&gt;=2,"Needs Improvement",IF(O14/'General Data'!D9&lt;=1&gt;1,"Ineffective"))))))</f>
        <v/>
      </c>
    </row>
    <row r="15" spans="1:16" ht="15" x14ac:dyDescent="0.25">
      <c r="A15" s="32"/>
      <c r="B15" s="137">
        <v>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70">
        <f t="shared" si="0"/>
        <v>0</v>
      </c>
      <c r="P15" s="37" t="str">
        <f>IF('General Data'!D9="","",IF(O15=0,"",IF(O15/'General Data'!D9=4,"Highly Effective",IF(O15/'General Data'!D9&gt;=3,"Effective",IF(O15/'General Data'!D9&gt;=2,"Needs Improvement",IF(O15/'General Data'!D9&lt;=1&gt;1,"Ineffective"))))))</f>
        <v/>
      </c>
    </row>
    <row r="16" spans="1:16" ht="15.75" thickBot="1" x14ac:dyDescent="0.3">
      <c r="A16" s="32"/>
      <c r="B16" s="139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70">
        <f t="shared" si="0"/>
        <v>0</v>
      </c>
      <c r="P16" s="37" t="str">
        <f>IF('General Data'!D9="","",IF(O16=0,"",IF(O16/'General Data'!D9=4,"Highly Effective",IF(O16/'General Data'!D9&gt;=3,"Effective",IF(O16/'General Data'!D9&gt;=2,"Needs Improvement",IF(O16/'General Data'!D9&lt;=1&gt;1,"Ineffective"))))))</f>
        <v/>
      </c>
    </row>
    <row r="17" spans="1:16" ht="15.75" thickBot="1" x14ac:dyDescent="0.3">
      <c r="A17" s="3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0"/>
    </row>
    <row r="18" spans="1:16" ht="21" thickBot="1" x14ac:dyDescent="0.35">
      <c r="A18" s="32"/>
      <c r="B18" s="6"/>
      <c r="C18" s="6"/>
      <c r="D18" s="6"/>
      <c r="E18" s="6"/>
      <c r="F18" s="6"/>
      <c r="G18" s="6"/>
      <c r="H18" s="6"/>
      <c r="I18" s="6"/>
      <c r="J18" s="6"/>
      <c r="K18" s="217" t="s">
        <v>50</v>
      </c>
      <c r="L18" s="217"/>
      <c r="M18" s="217"/>
      <c r="N18" s="218"/>
      <c r="O18" s="166"/>
      <c r="P18" s="150">
        <f>IF(E5="","",IF(E5=0,"",IF('General Data'!D9="","",IF(SUM(O11:O16)=0,"",SUM(O11:O16)/E5/'General Data'!D9))))</f>
        <v>3.5</v>
      </c>
    </row>
    <row r="19" spans="1:16" ht="15.75" thickBot="1" x14ac:dyDescent="0.3">
      <c r="A19" s="55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3" spans="1:16" ht="15" x14ac:dyDescent="0.25">
      <c r="H23" s="146"/>
    </row>
    <row r="28" spans="1:16" x14ac:dyDescent="0.25">
      <c r="P28" s="151"/>
    </row>
  </sheetData>
  <sheetProtection password="ED01" sheet="1" objects="1" scenarios="1" selectLockedCells="1"/>
  <mergeCells count="4">
    <mergeCell ref="K18:N18"/>
    <mergeCell ref="C9:N9"/>
    <mergeCell ref="A10:B10"/>
    <mergeCell ref="A1:P1"/>
  </mergeCells>
  <conditionalFormatting sqref="C11:N11 C12:C16">
    <cfRule type="cellIs" dxfId="24" priority="25" operator="greaterThan">
      <formula>4</formula>
    </cfRule>
  </conditionalFormatting>
  <conditionalFormatting sqref="C11:N11 C12:C16">
    <cfRule type="cellIs" dxfId="23" priority="24" operator="lessThan">
      <formula>1</formula>
    </cfRule>
  </conditionalFormatting>
  <conditionalFormatting sqref="C12:N16">
    <cfRule type="cellIs" dxfId="22" priority="23" operator="greaterThan">
      <formula>4</formula>
    </cfRule>
  </conditionalFormatting>
  <conditionalFormatting sqref="C12:N16">
    <cfRule type="cellIs" dxfId="21" priority="22" operator="lessThan">
      <formula>1</formula>
    </cfRule>
  </conditionalFormatting>
  <conditionalFormatting sqref="C12:G12">
    <cfRule type="cellIs" dxfId="20" priority="21" operator="equal">
      <formula>""""""</formula>
    </cfRule>
  </conditionalFormatting>
  <conditionalFormatting sqref="E5">
    <cfRule type="cellIs" dxfId="19" priority="19" operator="greaterThan">
      <formula>6</formula>
    </cfRule>
    <cfRule type="cellIs" dxfId="18" priority="18" operator="lessThan">
      <formula>1</formula>
    </cfRule>
  </conditionalFormatting>
  <conditionalFormatting sqref="C11:G14 C12:C16">
    <cfRule type="cellIs" dxfId="17" priority="17" operator="greaterThan">
      <formula>4</formula>
    </cfRule>
  </conditionalFormatting>
  <conditionalFormatting sqref="C11:G14 C12:C16">
    <cfRule type="cellIs" dxfId="16" priority="16" operator="lessThan">
      <formula>1</formula>
    </cfRule>
  </conditionalFormatting>
  <conditionalFormatting sqref="C15:G15">
    <cfRule type="cellIs" dxfId="15" priority="15" operator="greaterThan">
      <formula>4</formula>
    </cfRule>
  </conditionalFormatting>
  <conditionalFormatting sqref="C15:G15">
    <cfRule type="cellIs" dxfId="14" priority="14" operator="lessThan">
      <formula>1</formula>
    </cfRule>
  </conditionalFormatting>
  <conditionalFormatting sqref="C11:G12 C12:C16">
    <cfRule type="cellIs" dxfId="13" priority="13" operator="greaterThan">
      <formula>4</formula>
    </cfRule>
  </conditionalFormatting>
  <conditionalFormatting sqref="C11:G12 C12:C16">
    <cfRule type="cellIs" dxfId="12" priority="12" operator="lessThan">
      <formula>1</formula>
    </cfRule>
  </conditionalFormatting>
  <conditionalFormatting sqref="C11:G12 C12:C16">
    <cfRule type="cellIs" dxfId="11" priority="11" operator="greaterThan">
      <formula>4</formula>
    </cfRule>
  </conditionalFormatting>
  <conditionalFormatting sqref="C11:G12 C12:C16">
    <cfRule type="cellIs" dxfId="10" priority="10" operator="lessThan">
      <formula>1</formula>
    </cfRule>
  </conditionalFormatting>
  <conditionalFormatting sqref="C13:G14">
    <cfRule type="cellIs" dxfId="9" priority="9" operator="greaterThan">
      <formula>4</formula>
    </cfRule>
  </conditionalFormatting>
  <conditionalFormatting sqref="C13:G14">
    <cfRule type="cellIs" dxfId="8" priority="8" operator="lessThan">
      <formula>1</formula>
    </cfRule>
  </conditionalFormatting>
  <conditionalFormatting sqref="C13:G14">
    <cfRule type="cellIs" dxfId="7" priority="7" operator="greaterThan">
      <formula>4</formula>
    </cfRule>
  </conditionalFormatting>
  <conditionalFormatting sqref="C13:G14">
    <cfRule type="cellIs" dxfId="6" priority="6" operator="lessThan">
      <formula>1</formula>
    </cfRule>
  </conditionalFormatting>
  <conditionalFormatting sqref="C13:G15">
    <cfRule type="cellIs" dxfId="5" priority="5" operator="greaterThan">
      <formula>4</formula>
    </cfRule>
  </conditionalFormatting>
  <conditionalFormatting sqref="C13:G15">
    <cfRule type="cellIs" dxfId="4" priority="4" operator="lessThan">
      <formula>1</formula>
    </cfRule>
  </conditionalFormatting>
  <conditionalFormatting sqref="C13">
    <cfRule type="cellIs" dxfId="3" priority="3" operator="equal">
      <formula>""""""</formula>
    </cfRule>
  </conditionalFormatting>
  <conditionalFormatting sqref="C13:G15">
    <cfRule type="cellIs" dxfId="2" priority="2" operator="greaterThan">
      <formula>4</formula>
    </cfRule>
  </conditionalFormatting>
  <conditionalFormatting sqref="C13:G15">
    <cfRule type="cellIs" dxfId="1" priority="1" operator="lessThan">
      <formula>1</formula>
    </cfRule>
  </conditionalFormatting>
  <dataValidations count="1">
    <dataValidation type="whole" allowBlank="1" showInputMessage="1" showErrorMessage="1" error="You must enter a 1, 2, 3, or 4." sqref="C11:N16">
      <formula1>1</formula1>
      <formula2>4</formula2>
    </dataValidation>
  </dataValidations>
  <printOptions horizontalCentered="1"/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7" sqref="F7"/>
    </sheetView>
  </sheetViews>
  <sheetFormatPr defaultRowHeight="13.8" x14ac:dyDescent="0.25"/>
  <cols>
    <col min="1" max="1" width="17.6640625" bestFit="1" customWidth="1"/>
    <col min="7" max="7" width="10.44140625" customWidth="1"/>
  </cols>
  <sheetData>
    <row r="1" spans="1:7" ht="15" x14ac:dyDescent="0.25">
      <c r="A1" s="88"/>
      <c r="B1" s="89"/>
      <c r="C1" s="89"/>
      <c r="D1" s="89"/>
      <c r="E1" s="89"/>
      <c r="F1" s="41"/>
      <c r="G1" s="69"/>
    </row>
    <row r="2" spans="1:7" ht="22.5" customHeight="1" x14ac:dyDescent="0.3">
      <c r="A2" s="229" t="s">
        <v>61</v>
      </c>
      <c r="B2" s="230"/>
      <c r="C2" s="230"/>
      <c r="D2" s="230"/>
      <c r="E2" s="230"/>
      <c r="F2" s="230"/>
      <c r="G2" s="231"/>
    </row>
    <row r="3" spans="1:7" ht="15.75" thickBot="1" x14ac:dyDescent="0.3">
      <c r="A3" s="32"/>
      <c r="B3" s="6"/>
      <c r="C3" s="6"/>
      <c r="D3" s="6"/>
      <c r="E3" s="6"/>
      <c r="F3" s="6"/>
      <c r="G3" s="70"/>
    </row>
    <row r="4" spans="1:7" ht="15.75" thickBot="1" x14ac:dyDescent="0.3">
      <c r="A4" s="76" t="s">
        <v>13</v>
      </c>
      <c r="B4" s="225" t="str">
        <f>IF('General Data'!D3="","",'General Data'!D3)</f>
        <v>XYZ School Corporation</v>
      </c>
      <c r="C4" s="225"/>
      <c r="D4" s="226"/>
      <c r="E4" s="6"/>
      <c r="F4" s="90" t="s">
        <v>3</v>
      </c>
      <c r="G4" s="121">
        <f>IF('General Data'!H7="","",'General Data'!H7)</f>
        <v>42536</v>
      </c>
    </row>
    <row r="5" spans="1:7" ht="15" x14ac:dyDescent="0.25">
      <c r="A5" s="32"/>
      <c r="B5" s="6"/>
      <c r="C5" s="6"/>
      <c r="D5" s="6"/>
      <c r="E5" s="6"/>
      <c r="F5" s="6"/>
      <c r="G5" s="70"/>
    </row>
    <row r="6" spans="1:7" ht="15.75" thickBot="1" x14ac:dyDescent="0.3">
      <c r="A6" s="32"/>
      <c r="B6" s="6"/>
      <c r="C6" s="6"/>
      <c r="D6" s="6"/>
      <c r="E6" s="6"/>
      <c r="F6" s="75" t="s">
        <v>28</v>
      </c>
      <c r="G6" s="177"/>
    </row>
    <row r="7" spans="1:7" ht="15.75" thickBot="1" x14ac:dyDescent="0.3">
      <c r="A7" s="32"/>
      <c r="B7" s="6"/>
      <c r="C7" s="227" t="s">
        <v>27</v>
      </c>
      <c r="D7" s="227"/>
      <c r="E7" s="228"/>
      <c r="F7" s="91">
        <v>3.5</v>
      </c>
      <c r="G7" s="178"/>
    </row>
    <row r="8" spans="1:7" ht="15.75" thickBot="1" x14ac:dyDescent="0.3">
      <c r="A8" s="32"/>
      <c r="B8" s="6"/>
      <c r="C8" s="6"/>
      <c r="D8" s="6"/>
      <c r="E8" s="6"/>
      <c r="F8" s="6"/>
      <c r="G8" s="70"/>
    </row>
    <row r="9" spans="1:7" ht="15" x14ac:dyDescent="0.25">
      <c r="A9" s="32"/>
      <c r="B9" s="6"/>
      <c r="C9" s="6"/>
      <c r="D9" s="86"/>
      <c r="E9" s="222" t="s">
        <v>29</v>
      </c>
      <c r="F9" s="223"/>
      <c r="G9" s="224"/>
    </row>
    <row r="10" spans="1:7" ht="15" x14ac:dyDescent="0.25">
      <c r="A10" s="32"/>
      <c r="B10" s="6"/>
      <c r="C10" s="6"/>
      <c r="D10" s="87"/>
      <c r="E10" s="84" t="s">
        <v>30</v>
      </c>
      <c r="F10" s="77" t="s">
        <v>15</v>
      </c>
      <c r="G10" s="78" t="s">
        <v>19</v>
      </c>
    </row>
    <row r="11" spans="1:7" ht="15" x14ac:dyDescent="0.25">
      <c r="A11" s="32"/>
      <c r="B11" s="6"/>
      <c r="C11" s="6"/>
      <c r="D11" s="87"/>
      <c r="E11" s="84" t="s">
        <v>31</v>
      </c>
      <c r="F11" s="77" t="s">
        <v>16</v>
      </c>
      <c r="G11" s="79" t="s">
        <v>20</v>
      </c>
    </row>
    <row r="12" spans="1:7" ht="15" x14ac:dyDescent="0.25">
      <c r="A12" s="32"/>
      <c r="B12" s="6"/>
      <c r="C12" s="6"/>
      <c r="D12" s="87"/>
      <c r="E12" s="84" t="s">
        <v>32</v>
      </c>
      <c r="F12" s="80" t="s">
        <v>17</v>
      </c>
      <c r="G12" s="81" t="s">
        <v>21</v>
      </c>
    </row>
    <row r="13" spans="1:7" ht="15.75" thickBot="1" x14ac:dyDescent="0.3">
      <c r="A13" s="32"/>
      <c r="B13" s="6"/>
      <c r="C13" s="6"/>
      <c r="D13" s="87"/>
      <c r="E13" s="85" t="s">
        <v>33</v>
      </c>
      <c r="F13" s="82" t="s">
        <v>18</v>
      </c>
      <c r="G13" s="83" t="s">
        <v>22</v>
      </c>
    </row>
    <row r="14" spans="1:7" ht="15.75" thickBot="1" x14ac:dyDescent="0.3">
      <c r="A14" s="55"/>
      <c r="B14" s="71"/>
      <c r="C14" s="71"/>
      <c r="D14" s="71"/>
      <c r="E14" s="71"/>
      <c r="F14" s="71"/>
      <c r="G14" s="72"/>
    </row>
  </sheetData>
  <sheetProtection password="ED01" sheet="1" objects="1" scenarios="1" selectLockedCells="1"/>
  <mergeCells count="4">
    <mergeCell ref="E9:G9"/>
    <mergeCell ref="B4:D4"/>
    <mergeCell ref="C7:E7"/>
    <mergeCell ref="A2:G2"/>
  </mergeCells>
  <conditionalFormatting sqref="F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zoomScale="70" zoomScaleNormal="70" workbookViewId="0">
      <selection activeCell="G12" sqref="G12"/>
    </sheetView>
  </sheetViews>
  <sheetFormatPr defaultRowHeight="13.8" x14ac:dyDescent="0.25"/>
  <cols>
    <col min="1" max="1" width="44" customWidth="1"/>
    <col min="2" max="4" width="14.6640625" customWidth="1"/>
  </cols>
  <sheetData>
    <row r="1" spans="1:4" ht="21" thickBot="1" x14ac:dyDescent="0.35">
      <c r="A1" s="232" t="s">
        <v>4</v>
      </c>
      <c r="B1" s="233"/>
      <c r="C1" s="233"/>
      <c r="D1" s="234"/>
    </row>
    <row r="2" spans="1:4" ht="21" thickBot="1" x14ac:dyDescent="0.35">
      <c r="A2" s="112"/>
      <c r="B2" s="113"/>
      <c r="C2" s="113"/>
      <c r="D2" s="114"/>
    </row>
    <row r="3" spans="1:4" ht="21" thickBot="1" x14ac:dyDescent="0.35">
      <c r="A3" s="112"/>
      <c r="B3" s="68"/>
      <c r="C3" s="93" t="s">
        <v>46</v>
      </c>
      <c r="D3" s="128" t="str">
        <f>IF('General Data'!D7="","",'General Data'!D7)</f>
        <v>2015-16</v>
      </c>
    </row>
    <row r="4" spans="1:4" ht="21" thickBot="1" x14ac:dyDescent="0.35">
      <c r="A4" s="112"/>
      <c r="B4" s="113"/>
      <c r="C4" s="113"/>
      <c r="D4" s="114"/>
    </row>
    <row r="5" spans="1:4" ht="21" thickBot="1" x14ac:dyDescent="0.35">
      <c r="A5" s="167" t="s">
        <v>43</v>
      </c>
      <c r="B5" s="66"/>
      <c r="C5" s="66"/>
      <c r="D5" s="67"/>
    </row>
    <row r="6" spans="1:4" ht="21" thickBot="1" x14ac:dyDescent="0.35">
      <c r="A6" s="127" t="str">
        <f>IF('General Data'!D5="","",'General Data'!D5)</f>
        <v>Dr. Greatleader</v>
      </c>
      <c r="B6" s="66"/>
      <c r="C6" s="93" t="s">
        <v>14</v>
      </c>
      <c r="D6" s="125">
        <f>IF('Indicator Summary'!K4="","",'Indicator Summary'!K4)</f>
        <v>42536</v>
      </c>
    </row>
    <row r="7" spans="1:4" ht="15.75" thickBot="1" x14ac:dyDescent="0.3">
      <c r="A7" s="92"/>
      <c r="B7" s="74"/>
      <c r="C7" s="74"/>
      <c r="D7" s="73"/>
    </row>
    <row r="8" spans="1:4" ht="19.5" thickBot="1" x14ac:dyDescent="0.35">
      <c r="A8" s="61"/>
      <c r="B8" s="118" t="s">
        <v>10</v>
      </c>
      <c r="C8" s="118" t="s">
        <v>11</v>
      </c>
      <c r="D8" s="118" t="s">
        <v>12</v>
      </c>
    </row>
    <row r="9" spans="1:4" ht="19.5" thickBot="1" x14ac:dyDescent="0.35">
      <c r="A9" s="115" t="s">
        <v>64</v>
      </c>
      <c r="B9" s="180">
        <f>'Indicator Summary'!P5</f>
        <v>2.8959999999999999</v>
      </c>
      <c r="C9" s="124">
        <f>IF('Process Percentages'!E8="","",IF('Process Percentages'!E14&lt;&gt;1,"",'Process Percentages'!E8))</f>
        <v>0.45</v>
      </c>
      <c r="D9" s="179">
        <f>IF('Indicator Summary'!P5="","",IF('Process Percentages'!E8="","",B9*C9))</f>
        <v>1.3031999999999999</v>
      </c>
    </row>
    <row r="10" spans="1:4" ht="19.5" thickBot="1" x14ac:dyDescent="0.35">
      <c r="A10" s="116" t="s">
        <v>61</v>
      </c>
      <c r="B10" s="180">
        <f>IF('Accountability Grade'!F7="","",IF('Accountability Grade'!F7&gt;=0,'Accountability Grade'!F7))</f>
        <v>3.5</v>
      </c>
      <c r="C10" s="124">
        <f>IF('Process Percentages'!E10="","",IF('Process Percentages'!E14&lt;&gt;1,"",'Process Percentages'!E10))</f>
        <v>0.2</v>
      </c>
      <c r="D10" s="179">
        <f>IF('Accountability Grade'!F7="","",IF('Accountability Grade'!F7&gt;0,IF('Process Percentages'!E10="","",B10*C10)))</f>
        <v>0.70000000000000007</v>
      </c>
    </row>
    <row r="11" spans="1:4" ht="19.5" thickBot="1" x14ac:dyDescent="0.35">
      <c r="A11" s="117" t="s">
        <v>65</v>
      </c>
      <c r="B11" s="181">
        <f>'Supt. Goals &amp; Objectives'!P18</f>
        <v>3.5</v>
      </c>
      <c r="C11" s="124">
        <f>IF('Process Percentages'!E12="","",IF('Process Percentages'!E14&lt;&gt;1,"",'Process Percentages'!E12))</f>
        <v>0.35</v>
      </c>
      <c r="D11" s="179">
        <f>IF('Supt. Goals &amp; Objectives'!E5="","",IF('Process Percentages'!E12="","",B11*C11))</f>
        <v>1.2249999999999999</v>
      </c>
    </row>
    <row r="12" spans="1:4" ht="19.5" thickBot="1" x14ac:dyDescent="0.35">
      <c r="A12" s="62"/>
      <c r="B12" s="155"/>
      <c r="C12" s="156"/>
      <c r="D12" s="157"/>
    </row>
    <row r="13" spans="1:4" ht="19.5" thickBot="1" x14ac:dyDescent="0.35">
      <c r="A13" s="62"/>
      <c r="B13" s="68"/>
      <c r="C13" s="159" t="s">
        <v>55</v>
      </c>
      <c r="D13" s="171">
        <f>IF(SUM(D9:D11)=0,"",SUM(D9:D11))</f>
        <v>3.2282000000000002</v>
      </c>
    </row>
    <row r="14" spans="1:4" ht="19.5" thickBot="1" x14ac:dyDescent="0.35">
      <c r="A14" s="62"/>
      <c r="B14" s="68"/>
      <c r="C14" s="158"/>
      <c r="D14" s="157"/>
    </row>
    <row r="15" spans="1:4" s="160" customFormat="1" ht="19.5" thickBot="1" x14ac:dyDescent="0.35">
      <c r="A15" s="143" t="s">
        <v>56</v>
      </c>
      <c r="B15" s="238" t="str">
        <f>IF(D13="","",IF(D13&lt;1.75,"INEFFECTIVE",IF(D13&lt;2.5,"IMPROVEMENT NECESSARY",IF(D13&lt;3.5,"EFFECTIVE",IF(D13&gt;=3.5,"HIGHLY EFFECTIVE")))))</f>
        <v>EFFECTIVE</v>
      </c>
      <c r="C15" s="239"/>
      <c r="D15" s="240"/>
    </row>
    <row r="16" spans="1:4" ht="19.5" thickBot="1" x14ac:dyDescent="0.35">
      <c r="A16" s="62"/>
      <c r="B16" s="63"/>
      <c r="C16" s="64"/>
      <c r="D16" s="65"/>
    </row>
    <row r="17" spans="1:4" ht="21" thickBot="1" x14ac:dyDescent="0.35">
      <c r="A17" s="235" t="s">
        <v>9</v>
      </c>
      <c r="B17" s="236"/>
      <c r="C17" s="236"/>
      <c r="D17" s="237"/>
    </row>
    <row r="18" spans="1:4" ht="15" x14ac:dyDescent="0.25">
      <c r="A18" s="168" t="s">
        <v>62</v>
      </c>
    </row>
    <row r="19" spans="1:4" ht="15" x14ac:dyDescent="0.25">
      <c r="A19" s="162"/>
    </row>
    <row r="20" spans="1:4" ht="15.75" thickBot="1" x14ac:dyDescent="0.3">
      <c r="A20" s="163"/>
    </row>
    <row r="21" spans="1:4" ht="15" x14ac:dyDescent="0.25">
      <c r="A21" s="162" t="s">
        <v>57</v>
      </c>
    </row>
    <row r="22" spans="1:4" ht="15" x14ac:dyDescent="0.25">
      <c r="A22" s="164"/>
    </row>
    <row r="23" spans="1:4" ht="15.75" thickBot="1" x14ac:dyDescent="0.3">
      <c r="A23" s="163"/>
    </row>
    <row r="24" spans="1:4" ht="15" x14ac:dyDescent="0.25">
      <c r="A24" s="162" t="s">
        <v>58</v>
      </c>
    </row>
    <row r="25" spans="1:4" ht="15" x14ac:dyDescent="0.25">
      <c r="A25" s="162"/>
    </row>
    <row r="26" spans="1:4" ht="15.75" thickBot="1" x14ac:dyDescent="0.3">
      <c r="A26" s="163"/>
    </row>
    <row r="27" spans="1:4" ht="15" x14ac:dyDescent="0.25">
      <c r="A27" s="162" t="s">
        <v>59</v>
      </c>
    </row>
    <row r="28" spans="1:4" ht="15" x14ac:dyDescent="0.25">
      <c r="A28" s="162"/>
    </row>
    <row r="29" spans="1:4" ht="15.75" thickBot="1" x14ac:dyDescent="0.3">
      <c r="A29" s="163"/>
    </row>
    <row r="30" spans="1:4" x14ac:dyDescent="0.25">
      <c r="A30" s="162" t="s">
        <v>60</v>
      </c>
    </row>
    <row r="31" spans="1:4" x14ac:dyDescent="0.25">
      <c r="A31" s="162"/>
    </row>
    <row r="32" spans="1:4" ht="14.4" thickBot="1" x14ac:dyDescent="0.3">
      <c r="A32" s="163"/>
    </row>
    <row r="33" spans="1:1" x14ac:dyDescent="0.25">
      <c r="A33" s="162" t="s">
        <v>60</v>
      </c>
    </row>
    <row r="34" spans="1:1" x14ac:dyDescent="0.25">
      <c r="A34" s="162"/>
    </row>
    <row r="35" spans="1:1" ht="14.4" thickBot="1" x14ac:dyDescent="0.3">
      <c r="A35" s="163"/>
    </row>
    <row r="36" spans="1:1" x14ac:dyDescent="0.25">
      <c r="A36" s="162" t="s">
        <v>60</v>
      </c>
    </row>
    <row r="37" spans="1:1" x14ac:dyDescent="0.25">
      <c r="A37" s="162"/>
    </row>
    <row r="38" spans="1:1" ht="14.4" thickBot="1" x14ac:dyDescent="0.3">
      <c r="A38" s="163"/>
    </row>
    <row r="39" spans="1:1" x14ac:dyDescent="0.25">
      <c r="A39" s="162" t="s">
        <v>60</v>
      </c>
    </row>
    <row r="40" spans="1:1" x14ac:dyDescent="0.25">
      <c r="A40" s="162"/>
    </row>
    <row r="41" spans="1:1" ht="14.4" thickBot="1" x14ac:dyDescent="0.3">
      <c r="A41" s="163"/>
    </row>
    <row r="42" spans="1:1" x14ac:dyDescent="0.25">
      <c r="A42" s="162" t="s">
        <v>60</v>
      </c>
    </row>
    <row r="43" spans="1:1" x14ac:dyDescent="0.25">
      <c r="A43" s="162"/>
    </row>
    <row r="44" spans="1:1" ht="14.4" thickBot="1" x14ac:dyDescent="0.3">
      <c r="A44" s="163"/>
    </row>
    <row r="45" spans="1:1" x14ac:dyDescent="0.25">
      <c r="A45" s="162" t="s">
        <v>60</v>
      </c>
    </row>
    <row r="46" spans="1:1" x14ac:dyDescent="0.25">
      <c r="A46" s="162"/>
    </row>
    <row r="47" spans="1:1" x14ac:dyDescent="0.25">
      <c r="A47" s="161"/>
    </row>
  </sheetData>
  <sheetProtection password="ED01" sheet="1" objects="1" scenarios="1" selectLockedCells="1"/>
  <mergeCells count="3">
    <mergeCell ref="A1:D1"/>
    <mergeCell ref="A17:D17"/>
    <mergeCell ref="B15:D15"/>
  </mergeCells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 Data</vt:lpstr>
      <vt:lpstr>Process Percentages</vt:lpstr>
      <vt:lpstr>Indicator Summary</vt:lpstr>
      <vt:lpstr>Supt. Goals &amp; Objectives</vt:lpstr>
      <vt:lpstr>Accountability Grade</vt:lpstr>
      <vt:lpstr>Evaluation Summary</vt:lpstr>
      <vt:lpstr>'Indicator Summary'!OLE_LINK1</vt:lpstr>
      <vt:lpstr>'Evaluation Summary'!Print_Area</vt:lpstr>
      <vt:lpstr>'Supt. Goals &amp; Objectives'!Print_Area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Adamson, Ed.D.</dc:creator>
  <cp:lastModifiedBy>Kayla Baldwin</cp:lastModifiedBy>
  <cp:lastPrinted>2012-05-29T17:44:11Z</cp:lastPrinted>
  <dcterms:created xsi:type="dcterms:W3CDTF">2012-04-11T21:12:21Z</dcterms:created>
  <dcterms:modified xsi:type="dcterms:W3CDTF">2018-07-12T15:09:33Z</dcterms:modified>
</cp:coreProperties>
</file>